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eel arena - stavba_svetlík\OVS_Steel arena_ svetlík\Výzva a prílohy - Final\"/>
    </mc:Choice>
  </mc:AlternateContent>
  <bookViews>
    <workbookView xWindow="0" yWindow="0" windowWidth="28650" windowHeight="12300"/>
  </bookViews>
  <sheets>
    <sheet name="Rekapitulácia stavby" sheetId="1" r:id="rId1"/>
    <sheet name="01 - Obnova sociálnych za..." sheetId="2" r:id="rId2"/>
    <sheet name="02 - Obnova sociálnych za..." sheetId="3" r:id="rId3"/>
    <sheet name="03 - Obnova sociálnych za..." sheetId="4" r:id="rId4"/>
    <sheet name="04 - Obnova sociálnych za..." sheetId="5" r:id="rId5"/>
    <sheet name="05 - Obnova sociálnych za..." sheetId="6" r:id="rId6"/>
    <sheet name="06 - Dodatočné práce" sheetId="7" r:id="rId7"/>
  </sheets>
  <definedNames>
    <definedName name="_xlnm._FilterDatabase" localSheetId="1" hidden="1">'01 - Obnova sociálnych za...'!$C$132:$K$257</definedName>
    <definedName name="_xlnm._FilterDatabase" localSheetId="2" hidden="1">'02 - Obnova sociálnych za...'!$C$131:$K$257</definedName>
    <definedName name="_xlnm._FilterDatabase" localSheetId="3" hidden="1">'03 - Obnova sociálnych za...'!$C$129:$K$237</definedName>
    <definedName name="_xlnm._FilterDatabase" localSheetId="4" hidden="1">'04 - Obnova sociálnych za...'!$C$129:$K$235</definedName>
    <definedName name="_xlnm._FilterDatabase" localSheetId="5" hidden="1">'05 - Obnova sociálnych za...'!$C$131:$K$247</definedName>
    <definedName name="_xlnm._FilterDatabase" localSheetId="6" hidden="1">'06 - Dodatočné práce'!$C$128:$K$218</definedName>
    <definedName name="_xlnm.Print_Titles" localSheetId="1">'01 - Obnova sociálnych za...'!$132:$132</definedName>
    <definedName name="_xlnm.Print_Titles" localSheetId="2">'02 - Obnova sociálnych za...'!$131:$131</definedName>
    <definedName name="_xlnm.Print_Titles" localSheetId="3">'03 - Obnova sociálnych za...'!$129:$129</definedName>
    <definedName name="_xlnm.Print_Titles" localSheetId="4">'04 - Obnova sociálnych za...'!$129:$129</definedName>
    <definedName name="_xlnm.Print_Titles" localSheetId="5">'05 - Obnova sociálnych za...'!$131:$131</definedName>
    <definedName name="_xlnm.Print_Titles" localSheetId="6">'06 - Dodatočné práce'!$128:$128</definedName>
    <definedName name="_xlnm.Print_Titles" localSheetId="0">'Rekapitulácia stavby'!$92:$92</definedName>
    <definedName name="_xlnm.Print_Area" localSheetId="1">'01 - Obnova sociálnych za...'!$C$4:$J$76,'01 - Obnova sociálnych za...'!$C$82:$J$114,'01 - Obnova sociálnych za...'!$C$120:$J$257</definedName>
    <definedName name="_xlnm.Print_Area" localSheetId="2">'02 - Obnova sociálnych za...'!$C$4:$J$76,'02 - Obnova sociálnych za...'!$C$82:$J$113,'02 - Obnova sociálnych za...'!$C$119:$J$257</definedName>
    <definedName name="_xlnm.Print_Area" localSheetId="3">'03 - Obnova sociálnych za...'!$C$4:$J$76,'03 - Obnova sociálnych za...'!$C$82:$J$111,'03 - Obnova sociálnych za...'!$C$117:$J$237</definedName>
    <definedName name="_xlnm.Print_Area" localSheetId="4">'04 - Obnova sociálnych za...'!$C$4:$J$76,'04 - Obnova sociálnych za...'!$C$82:$J$111,'04 - Obnova sociálnych za...'!$C$117:$J$235</definedName>
    <definedName name="_xlnm.Print_Area" localSheetId="5">'05 - Obnova sociálnych za...'!$C$4:$J$76,'05 - Obnova sociálnych za...'!$C$82:$J$113,'05 - Obnova sociálnych za...'!$C$119:$J$247</definedName>
    <definedName name="_xlnm.Print_Area" localSheetId="6">'06 - Dodatočné práce'!$C$4:$J$76,'06 - Dodatočné práce'!$C$82:$J$110,'06 - Dodatočné práce'!$C$116:$J$218</definedName>
    <definedName name="_xlnm.Print_Area" localSheetId="0">'Rekapitulácia stavby'!$D$4:$AO$76,'Rekapitulácia stavby'!$C$82:$AQ$101</definedName>
  </definedNames>
  <calcPr calcId="162913"/>
</workbook>
</file>

<file path=xl/calcChain.xml><?xml version="1.0" encoding="utf-8"?>
<calcChain xmlns="http://schemas.openxmlformats.org/spreadsheetml/2006/main">
  <c r="J37" i="7" l="1"/>
  <c r="J36" i="7"/>
  <c r="AY100" i="1"/>
  <c r="J35" i="7"/>
  <c r="AX100" i="1"/>
  <c r="BI218" i="7"/>
  <c r="BH218" i="7"/>
  <c r="BG218" i="7"/>
  <c r="BE218" i="7"/>
  <c r="T218" i="7"/>
  <c r="T217" i="7" s="1"/>
  <c r="R218" i="7"/>
  <c r="R217" i="7" s="1"/>
  <c r="P218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4" i="7"/>
  <c r="BH154" i="7"/>
  <c r="BG154" i="7"/>
  <c r="BE154" i="7"/>
  <c r="T154" i="7"/>
  <c r="T153" i="7"/>
  <c r="R154" i="7"/>
  <c r="R153" i="7"/>
  <c r="P154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J126" i="7"/>
  <c r="F123" i="7"/>
  <c r="E121" i="7"/>
  <c r="J92" i="7"/>
  <c r="F89" i="7"/>
  <c r="E87" i="7"/>
  <c r="J21" i="7"/>
  <c r="E21" i="7"/>
  <c r="J125" i="7" s="1"/>
  <c r="J20" i="7"/>
  <c r="J18" i="7"/>
  <c r="E18" i="7"/>
  <c r="F126" i="7" s="1"/>
  <c r="J17" i="7"/>
  <c r="J15" i="7"/>
  <c r="E15" i="7"/>
  <c r="F125" i="7" s="1"/>
  <c r="J14" i="7"/>
  <c r="J12" i="7"/>
  <c r="J89" i="7" s="1"/>
  <c r="E7" i="7"/>
  <c r="E119" i="7" s="1"/>
  <c r="J37" i="6"/>
  <c r="J36" i="6"/>
  <c r="AY99" i="1" s="1"/>
  <c r="J35" i="6"/>
  <c r="AX99" i="1" s="1"/>
  <c r="BI247" i="6"/>
  <c r="BH247" i="6"/>
  <c r="BG247" i="6"/>
  <c r="BE247" i="6"/>
  <c r="T247" i="6"/>
  <c r="T246" i="6" s="1"/>
  <c r="R247" i="6"/>
  <c r="R246" i="6" s="1"/>
  <c r="P247" i="6"/>
  <c r="P246" i="6" s="1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1" i="6"/>
  <c r="BH161" i="6"/>
  <c r="BG161" i="6"/>
  <c r="BE161" i="6"/>
  <c r="T161" i="6"/>
  <c r="T160" i="6" s="1"/>
  <c r="R161" i="6"/>
  <c r="R160" i="6" s="1"/>
  <c r="P161" i="6"/>
  <c r="P160" i="6" s="1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J129" i="6"/>
  <c r="F126" i="6"/>
  <c r="E124" i="6"/>
  <c r="J92" i="6"/>
  <c r="F89" i="6"/>
  <c r="E87" i="6"/>
  <c r="J21" i="6"/>
  <c r="E21" i="6"/>
  <c r="J128" i="6" s="1"/>
  <c r="J20" i="6"/>
  <c r="J18" i="6"/>
  <c r="E18" i="6"/>
  <c r="F129" i="6" s="1"/>
  <c r="J17" i="6"/>
  <c r="J15" i="6"/>
  <c r="E15" i="6"/>
  <c r="F128" i="6" s="1"/>
  <c r="J14" i="6"/>
  <c r="J12" i="6"/>
  <c r="J89" i="6"/>
  <c r="E7" i="6"/>
  <c r="E85" i="6"/>
  <c r="J37" i="5"/>
  <c r="J36" i="5"/>
  <c r="AY98" i="1" s="1"/>
  <c r="J35" i="5"/>
  <c r="AX98" i="1" s="1"/>
  <c r="BI235" i="5"/>
  <c r="BH235" i="5"/>
  <c r="BG235" i="5"/>
  <c r="BE235" i="5"/>
  <c r="T235" i="5"/>
  <c r="T234" i="5" s="1"/>
  <c r="R235" i="5"/>
  <c r="R234" i="5" s="1"/>
  <c r="P235" i="5"/>
  <c r="P234" i="5" s="1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0" i="5"/>
  <c r="BH220" i="5"/>
  <c r="BG220" i="5"/>
  <c r="BE220" i="5"/>
  <c r="T220" i="5"/>
  <c r="T219" i="5" s="1"/>
  <c r="R220" i="5"/>
  <c r="R219" i="5" s="1"/>
  <c r="P220" i="5"/>
  <c r="P219" i="5" s="1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4" i="5"/>
  <c r="BH154" i="5"/>
  <c r="BG154" i="5"/>
  <c r="BE154" i="5"/>
  <c r="T154" i="5"/>
  <c r="T153" i="5"/>
  <c r="R154" i="5"/>
  <c r="R153" i="5"/>
  <c r="P154" i="5"/>
  <c r="P153" i="5" s="1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J127" i="5"/>
  <c r="F124" i="5"/>
  <c r="E122" i="5"/>
  <c r="J92" i="5"/>
  <c r="F89" i="5"/>
  <c r="E87" i="5"/>
  <c r="J21" i="5"/>
  <c r="E21" i="5"/>
  <c r="J91" i="5"/>
  <c r="J20" i="5"/>
  <c r="J18" i="5"/>
  <c r="E18" i="5"/>
  <c r="F127" i="5" s="1"/>
  <c r="J17" i="5"/>
  <c r="J15" i="5"/>
  <c r="E15" i="5"/>
  <c r="F91" i="5"/>
  <c r="J14" i="5"/>
  <c r="J12" i="5"/>
  <c r="J124" i="5" s="1"/>
  <c r="E7" i="5"/>
  <c r="E85" i="5" s="1"/>
  <c r="J37" i="4"/>
  <c r="J36" i="4"/>
  <c r="AY97" i="1" s="1"/>
  <c r="J35" i="4"/>
  <c r="AX97" i="1" s="1"/>
  <c r="BI237" i="4"/>
  <c r="BH237" i="4"/>
  <c r="BG237" i="4"/>
  <c r="BE237" i="4"/>
  <c r="T237" i="4"/>
  <c r="T236" i="4"/>
  <c r="R237" i="4"/>
  <c r="R236" i="4" s="1"/>
  <c r="P237" i="4"/>
  <c r="P236" i="4" s="1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5" i="4"/>
  <c r="BH155" i="4"/>
  <c r="BG155" i="4"/>
  <c r="BE155" i="4"/>
  <c r="T155" i="4"/>
  <c r="T154" i="4" s="1"/>
  <c r="R155" i="4"/>
  <c r="R154" i="4" s="1"/>
  <c r="P155" i="4"/>
  <c r="P154" i="4" s="1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J127" i="4"/>
  <c r="F124" i="4"/>
  <c r="E122" i="4"/>
  <c r="J92" i="4"/>
  <c r="F89" i="4"/>
  <c r="E87" i="4"/>
  <c r="J21" i="4"/>
  <c r="E21" i="4"/>
  <c r="J91" i="4"/>
  <c r="J20" i="4"/>
  <c r="J18" i="4"/>
  <c r="E18" i="4"/>
  <c r="F127" i="4" s="1"/>
  <c r="J17" i="4"/>
  <c r="J15" i="4"/>
  <c r="E15" i="4"/>
  <c r="F91" i="4"/>
  <c r="J14" i="4"/>
  <c r="J12" i="4"/>
  <c r="J124" i="4" s="1"/>
  <c r="E7" i="4"/>
  <c r="E120" i="4" s="1"/>
  <c r="J37" i="3"/>
  <c r="J36" i="3"/>
  <c r="AY96" i="1" s="1"/>
  <c r="J35" i="3"/>
  <c r="AX96" i="1" s="1"/>
  <c r="BI257" i="3"/>
  <c r="BH257" i="3"/>
  <c r="BG257" i="3"/>
  <c r="BE257" i="3"/>
  <c r="T257" i="3"/>
  <c r="T256" i="3"/>
  <c r="R257" i="3"/>
  <c r="R256" i="3" s="1"/>
  <c r="P257" i="3"/>
  <c r="P256" i="3" s="1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1" i="3"/>
  <c r="BH161" i="3"/>
  <c r="BG161" i="3"/>
  <c r="BE161" i="3"/>
  <c r="T161" i="3"/>
  <c r="T160" i="3"/>
  <c r="R161" i="3"/>
  <c r="R160" i="3"/>
  <c r="P161" i="3"/>
  <c r="P160" i="3" s="1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J129" i="3"/>
  <c r="F126" i="3"/>
  <c r="E124" i="3"/>
  <c r="J92" i="3"/>
  <c r="F89" i="3"/>
  <c r="E87" i="3"/>
  <c r="J21" i="3"/>
  <c r="E21" i="3"/>
  <c r="J128" i="3" s="1"/>
  <c r="J20" i="3"/>
  <c r="J18" i="3"/>
  <c r="E18" i="3"/>
  <c r="F92" i="3"/>
  <c r="J17" i="3"/>
  <c r="J15" i="3"/>
  <c r="E15" i="3"/>
  <c r="F128" i="3"/>
  <c r="J14" i="3"/>
  <c r="J12" i="3"/>
  <c r="J126" i="3" s="1"/>
  <c r="E7" i="3"/>
  <c r="E85" i="3" s="1"/>
  <c r="J37" i="2"/>
  <c r="J36" i="2"/>
  <c r="AY95" i="1"/>
  <c r="J35" i="2"/>
  <c r="AX95" i="1"/>
  <c r="BI257" i="2"/>
  <c r="BH257" i="2"/>
  <c r="BG257" i="2"/>
  <c r="BE257" i="2"/>
  <c r="T257" i="2"/>
  <c r="T256" i="2" s="1"/>
  <c r="R257" i="2"/>
  <c r="R256" i="2" s="1"/>
  <c r="P257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2" i="2"/>
  <c r="BH162" i="2"/>
  <c r="BG162" i="2"/>
  <c r="BE162" i="2"/>
  <c r="T162" i="2"/>
  <c r="T161" i="2"/>
  <c r="R162" i="2"/>
  <c r="R161" i="2" s="1"/>
  <c r="P162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J130" i="2"/>
  <c r="F127" i="2"/>
  <c r="E125" i="2"/>
  <c r="J92" i="2"/>
  <c r="F89" i="2"/>
  <c r="E87" i="2"/>
  <c r="J21" i="2"/>
  <c r="E21" i="2"/>
  <c r="J129" i="2" s="1"/>
  <c r="J20" i="2"/>
  <c r="J18" i="2"/>
  <c r="E18" i="2"/>
  <c r="F92" i="2"/>
  <c r="J17" i="2"/>
  <c r="J15" i="2"/>
  <c r="E15" i="2"/>
  <c r="F129" i="2" s="1"/>
  <c r="J14" i="2"/>
  <c r="J12" i="2"/>
  <c r="J127" i="2" s="1"/>
  <c r="E7" i="2"/>
  <c r="E123" i="2" s="1"/>
  <c r="L90" i="1"/>
  <c r="AM90" i="1"/>
  <c r="AM89" i="1"/>
  <c r="L89" i="1"/>
  <c r="AM87" i="1"/>
  <c r="L87" i="1"/>
  <c r="L85" i="1"/>
  <c r="L84" i="1"/>
  <c r="J232" i="2"/>
  <c r="J180" i="2"/>
  <c r="BK257" i="2"/>
  <c r="BK239" i="2"/>
  <c r="BK191" i="2"/>
  <c r="J221" i="2"/>
  <c r="J153" i="2"/>
  <c r="BK240" i="2"/>
  <c r="J212" i="2"/>
  <c r="J149" i="2"/>
  <c r="J143" i="2"/>
  <c r="J193" i="2"/>
  <c r="J144" i="2"/>
  <c r="J176" i="2"/>
  <c r="BK194" i="2"/>
  <c r="J147" i="2"/>
  <c r="J186" i="2"/>
  <c r="BK149" i="2"/>
  <c r="BK227" i="3"/>
  <c r="J198" i="3"/>
  <c r="BK150" i="3"/>
  <c r="BK234" i="3"/>
  <c r="J190" i="3"/>
  <c r="BK221" i="3"/>
  <c r="BK248" i="3"/>
  <c r="J203" i="3"/>
  <c r="BK138" i="3"/>
  <c r="BK195" i="3"/>
  <c r="BK171" i="3"/>
  <c r="J194" i="3"/>
  <c r="J229" i="3"/>
  <c r="BK196" i="3"/>
  <c r="BK252" i="3"/>
  <c r="BK218" i="3"/>
  <c r="BK201" i="3"/>
  <c r="BK255" i="3"/>
  <c r="BK184" i="3"/>
  <c r="J143" i="3"/>
  <c r="BK200" i="3"/>
  <c r="BK178" i="3"/>
  <c r="J207" i="4"/>
  <c r="BK136" i="4"/>
  <c r="BK209" i="4"/>
  <c r="J184" i="4"/>
  <c r="BK224" i="4"/>
  <c r="BK155" i="4"/>
  <c r="BK220" i="4"/>
  <c r="J151" i="4"/>
  <c r="BK186" i="4"/>
  <c r="J215" i="4"/>
  <c r="BK193" i="4"/>
  <c r="BK169" i="4"/>
  <c r="BK133" i="4"/>
  <c r="J161" i="4"/>
  <c r="BK228" i="4"/>
  <c r="J169" i="4"/>
  <c r="BK185" i="4"/>
  <c r="J206" i="4"/>
  <c r="J191" i="4"/>
  <c r="BK148" i="4"/>
  <c r="BK207" i="5"/>
  <c r="BK216" i="5"/>
  <c r="BK149" i="5"/>
  <c r="J150" i="5"/>
  <c r="J177" i="5"/>
  <c r="J134" i="5"/>
  <c r="BK164" i="5"/>
  <c r="BK211" i="5"/>
  <c r="J192" i="5"/>
  <c r="J224" i="5"/>
  <c r="BK187" i="5"/>
  <c r="J186" i="5"/>
  <c r="BK180" i="5"/>
  <c r="BK208" i="5"/>
  <c r="J206" i="5"/>
  <c r="J202" i="5"/>
  <c r="J200" i="5"/>
  <c r="J194" i="5"/>
  <c r="BK193" i="5"/>
  <c r="BK190" i="5"/>
  <c r="J189" i="5"/>
  <c r="BK188" i="5"/>
  <c r="BK177" i="5"/>
  <c r="J176" i="5"/>
  <c r="BK169" i="5"/>
  <c r="BK158" i="5"/>
  <c r="J152" i="5"/>
  <c r="BK151" i="5"/>
  <c r="BK142" i="5"/>
  <c r="J188" i="5"/>
  <c r="J184" i="5"/>
  <c r="J183" i="5"/>
  <c r="BK179" i="5"/>
  <c r="BK174" i="5"/>
  <c r="BK165" i="5"/>
  <c r="BK162" i="5"/>
  <c r="J154" i="5"/>
  <c r="J151" i="5"/>
  <c r="BK145" i="5"/>
  <c r="J138" i="5"/>
  <c r="BK133" i="5"/>
  <c r="BK244" i="6"/>
  <c r="J242" i="6"/>
  <c r="BK234" i="6"/>
  <c r="BK232" i="6"/>
  <c r="J229" i="6"/>
  <c r="J226" i="6"/>
  <c r="J204" i="6"/>
  <c r="J203" i="6"/>
  <c r="J202" i="6"/>
  <c r="J201" i="6"/>
  <c r="J199" i="6"/>
  <c r="J183" i="6"/>
  <c r="BK182" i="6"/>
  <c r="J173" i="6"/>
  <c r="J172" i="6"/>
  <c r="BK165" i="6"/>
  <c r="BK155" i="6"/>
  <c r="J150" i="6"/>
  <c r="J149" i="6"/>
  <c r="J148" i="6"/>
  <c r="J147" i="6"/>
  <c r="BK245" i="6"/>
  <c r="J214" i="6"/>
  <c r="J207" i="6"/>
  <c r="BK206" i="6"/>
  <c r="J198" i="6"/>
  <c r="J192" i="6"/>
  <c r="BK218" i="6"/>
  <c r="BK195" i="6"/>
  <c r="BK136" i="6"/>
  <c r="BK158" i="6"/>
  <c r="BK200" i="6"/>
  <c r="BK144" i="6"/>
  <c r="J139" i="6"/>
  <c r="BK230" i="6"/>
  <c r="BK210" i="6"/>
  <c r="BK172" i="6"/>
  <c r="BK204" i="6"/>
  <c r="J151" i="6"/>
  <c r="BK228" i="6"/>
  <c r="BK198" i="6"/>
  <c r="J241" i="6"/>
  <c r="BK177" i="6"/>
  <c r="BK183" i="7"/>
  <c r="BK174" i="7"/>
  <c r="BK208" i="7"/>
  <c r="J169" i="7"/>
  <c r="J194" i="7"/>
  <c r="J147" i="7"/>
  <c r="J139" i="7"/>
  <c r="BK184" i="7"/>
  <c r="J205" i="7"/>
  <c r="J212" i="7"/>
  <c r="J146" i="7"/>
  <c r="J181" i="7"/>
  <c r="BK186" i="7"/>
  <c r="J187" i="7"/>
  <c r="BK251" i="2"/>
  <c r="BK222" i="2"/>
  <c r="BK167" i="2"/>
  <c r="BK247" i="2"/>
  <c r="J211" i="2"/>
  <c r="J185" i="2"/>
  <c r="BK205" i="2"/>
  <c r="J140" i="2"/>
  <c r="J234" i="2"/>
  <c r="BK207" i="2"/>
  <c r="BK151" i="2"/>
  <c r="BK193" i="2"/>
  <c r="J228" i="2"/>
  <c r="BK197" i="2"/>
  <c r="AS94" i="1"/>
  <c r="J167" i="2"/>
  <c r="BK185" i="2"/>
  <c r="BK171" i="2"/>
  <c r="BK136" i="2"/>
  <c r="BK207" i="3"/>
  <c r="BK151" i="3"/>
  <c r="J223" i="3"/>
  <c r="J158" i="3"/>
  <c r="BK183" i="3"/>
  <c r="J197" i="3"/>
  <c r="BK148" i="3"/>
  <c r="BK230" i="3"/>
  <c r="BK180" i="3"/>
  <c r="J161" i="3"/>
  <c r="J242" i="3"/>
  <c r="J151" i="3"/>
  <c r="J235" i="3"/>
  <c r="BK211" i="3"/>
  <c r="BK155" i="3"/>
  <c r="BK251" i="3"/>
  <c r="J144" i="3"/>
  <c r="J191" i="3"/>
  <c r="BK186" i="3"/>
  <c r="J228" i="4"/>
  <c r="J171" i="4"/>
  <c r="BK208" i="4"/>
  <c r="J150" i="4"/>
  <c r="BK219" i="4"/>
  <c r="J133" i="4"/>
  <c r="J200" i="4"/>
  <c r="BK216" i="4"/>
  <c r="J138" i="4"/>
  <c r="J210" i="4"/>
  <c r="J182" i="4"/>
  <c r="BK137" i="4"/>
  <c r="BK180" i="4"/>
  <c r="J149" i="4"/>
  <c r="BK177" i="4"/>
  <c r="J166" i="4"/>
  <c r="J198" i="4"/>
  <c r="J158" i="4"/>
  <c r="BK209" i="5"/>
  <c r="BK168" i="5"/>
  <c r="BK173" i="5"/>
  <c r="BK214" i="5"/>
  <c r="BK183" i="5"/>
  <c r="J164" i="5"/>
  <c r="BK197" i="5"/>
  <c r="J223" i="5"/>
  <c r="J203" i="5"/>
  <c r="BK147" i="5"/>
  <c r="J235" i="5"/>
  <c r="BK202" i="5"/>
  <c r="BK229" i="5"/>
  <c r="BK196" i="5"/>
  <c r="J149" i="5"/>
  <c r="BK193" i="6"/>
  <c r="J157" i="6"/>
  <c r="BK211" i="6"/>
  <c r="BK168" i="6"/>
  <c r="BK189" i="6"/>
  <c r="J217" i="6"/>
  <c r="BK139" i="6"/>
  <c r="BK217" i="6"/>
  <c r="J142" i="6"/>
  <c r="BK229" i="6"/>
  <c r="BK207" i="6"/>
  <c r="J247" i="6"/>
  <c r="BK188" i="6"/>
  <c r="J230" i="6"/>
  <c r="BK183" i="6"/>
  <c r="J143" i="6"/>
  <c r="J184" i="6"/>
  <c r="BK187" i="7"/>
  <c r="BK175" i="7"/>
  <c r="BK197" i="7"/>
  <c r="J151" i="7"/>
  <c r="J189" i="7"/>
  <c r="J197" i="7"/>
  <c r="J142" i="7"/>
  <c r="BK176" i="7"/>
  <c r="J168" i="7"/>
  <c r="J183" i="7"/>
  <c r="BK145" i="7"/>
  <c r="J179" i="7"/>
  <c r="J184" i="7"/>
  <c r="BK142" i="7"/>
  <c r="J244" i="2"/>
  <c r="BK199" i="2"/>
  <c r="J246" i="2"/>
  <c r="BK202" i="2"/>
  <c r="J199" i="2"/>
  <c r="J254" i="2"/>
  <c r="J229" i="2"/>
  <c r="J220" i="2"/>
  <c r="J156" i="2"/>
  <c r="J207" i="2"/>
  <c r="BK192" i="2"/>
  <c r="BK153" i="2"/>
  <c r="BK181" i="2"/>
  <c r="J222" i="2"/>
  <c r="BK198" i="2"/>
  <c r="BK160" i="2"/>
  <c r="BK235" i="2"/>
  <c r="BK179" i="2"/>
  <c r="J166" i="2"/>
  <c r="J251" i="3"/>
  <c r="BK157" i="3"/>
  <c r="BK215" i="3"/>
  <c r="J201" i="3"/>
  <c r="BK146" i="3"/>
  <c r="BK209" i="3"/>
  <c r="BK152" i="3"/>
  <c r="BK216" i="3"/>
  <c r="BK166" i="3"/>
  <c r="J241" i="3"/>
  <c r="BK143" i="3"/>
  <c r="J192" i="3"/>
  <c r="J245" i="3"/>
  <c r="BK203" i="3"/>
  <c r="J255" i="3"/>
  <c r="J220" i="3"/>
  <c r="BK189" i="3"/>
  <c r="J139" i="3"/>
  <c r="BK185" i="3"/>
  <c r="BK219" i="3"/>
  <c r="J172" i="3"/>
  <c r="J146" i="3"/>
  <c r="BK227" i="4"/>
  <c r="BK173" i="4"/>
  <c r="BK210" i="4"/>
  <c r="J195" i="4"/>
  <c r="J144" i="4"/>
  <c r="J199" i="4"/>
  <c r="J224" i="4"/>
  <c r="J155" i="4"/>
  <c r="BK234" i="4"/>
  <c r="BK237" i="4"/>
  <c r="J201" i="4"/>
  <c r="BK168" i="4"/>
  <c r="J237" i="4"/>
  <c r="J137" i="4"/>
  <c r="J218" i="4"/>
  <c r="J143" i="4"/>
  <c r="BK195" i="4"/>
  <c r="J229" i="5"/>
  <c r="J187" i="5"/>
  <c r="J222" i="5"/>
  <c r="BK161" i="5"/>
  <c r="BK220" i="5"/>
  <c r="J175" i="5"/>
  <c r="BK200" i="5"/>
  <c r="J145" i="5"/>
  <c r="BK203" i="5"/>
  <c r="J181" i="5"/>
  <c r="BK143" i="5"/>
  <c r="J182" i="5"/>
  <c r="J225" i="5"/>
  <c r="J133" i="5"/>
  <c r="BK154" i="5"/>
  <c r="BK217" i="5"/>
  <c r="BK223" i="6"/>
  <c r="BK208" i="6"/>
  <c r="BK141" i="6"/>
  <c r="J161" i="6"/>
  <c r="J206" i="6"/>
  <c r="J169" i="6"/>
  <c r="J235" i="6"/>
  <c r="BK215" i="6"/>
  <c r="BK187" i="6"/>
  <c r="J231" i="6"/>
  <c r="BK164" i="6"/>
  <c r="BK209" i="6"/>
  <c r="J158" i="6"/>
  <c r="J138" i="6"/>
  <c r="BK179" i="6"/>
  <c r="BK201" i="7"/>
  <c r="J158" i="7"/>
  <c r="J173" i="7"/>
  <c r="BK140" i="7"/>
  <c r="BK177" i="7"/>
  <c r="J215" i="7"/>
  <c r="J135" i="7"/>
  <c r="BK144" i="7"/>
  <c r="BK179" i="7"/>
  <c r="J143" i="7"/>
  <c r="BK180" i="7"/>
  <c r="J182" i="7"/>
  <c r="BK189" i="7"/>
  <c r="BK233" i="2"/>
  <c r="J200" i="2"/>
  <c r="J248" i="2"/>
  <c r="J225" i="2"/>
  <c r="J187" i="2"/>
  <c r="J216" i="2"/>
  <c r="J145" i="2"/>
  <c r="BK244" i="2"/>
  <c r="BK209" i="2"/>
  <c r="BK184" i="2"/>
  <c r="BK206" i="2"/>
  <c r="J152" i="2"/>
  <c r="BK201" i="2"/>
  <c r="J160" i="2"/>
  <c r="J179" i="2"/>
  <c r="BK208" i="2"/>
  <c r="BK169" i="2"/>
  <c r="J233" i="2"/>
  <c r="BK172" i="2"/>
  <c r="BK137" i="2"/>
  <c r="J215" i="3"/>
  <c r="BK172" i="3"/>
  <c r="BK214" i="3"/>
  <c r="J196" i="3"/>
  <c r="J233" i="3"/>
  <c r="J141" i="3"/>
  <c r="BK217" i="3"/>
  <c r="BK154" i="3"/>
  <c r="J188" i="3"/>
  <c r="J150" i="3"/>
  <c r="J227" i="3"/>
  <c r="BK141" i="3"/>
  <c r="J222" i="3"/>
  <c r="J202" i="3"/>
  <c r="BK149" i="3"/>
  <c r="BK250" i="3"/>
  <c r="J154" i="3"/>
  <c r="BK254" i="3"/>
  <c r="BK175" i="3"/>
  <c r="BK147" i="3"/>
  <c r="J170" i="3"/>
  <c r="BK175" i="4"/>
  <c r="BK147" i="4"/>
  <c r="J216" i="4"/>
  <c r="J160" i="4"/>
  <c r="BK222" i="4"/>
  <c r="BK150" i="4"/>
  <c r="J222" i="4"/>
  <c r="BK161" i="4"/>
  <c r="J145" i="4"/>
  <c r="J227" i="4"/>
  <c r="J209" i="4"/>
  <c r="J192" i="4"/>
  <c r="BK143" i="4"/>
  <c r="J203" i="4"/>
  <c r="J179" i="4"/>
  <c r="J226" i="4"/>
  <c r="BK158" i="4"/>
  <c r="BK199" i="4"/>
  <c r="J153" i="4"/>
  <c r="J217" i="5"/>
  <c r="BK135" i="5"/>
  <c r="J172" i="5"/>
  <c r="BK235" i="5"/>
  <c r="BK204" i="5"/>
  <c r="J168" i="5"/>
  <c r="J198" i="5"/>
  <c r="J216" i="5"/>
  <c r="J185" i="5"/>
  <c r="BK170" i="5"/>
  <c r="J232" i="5"/>
  <c r="J141" i="5"/>
  <c r="J157" i="5"/>
  <c r="BK172" i="5"/>
  <c r="BK224" i="5"/>
  <c r="BK176" i="6"/>
  <c r="J219" i="6"/>
  <c r="J187" i="6"/>
  <c r="J196" i="6"/>
  <c r="J234" i="6"/>
  <c r="BK152" i="6"/>
  <c r="BK224" i="6"/>
  <c r="J135" i="6"/>
  <c r="BK214" i="6"/>
  <c r="BK149" i="6"/>
  <c r="BK216" i="6"/>
  <c r="J171" i="6"/>
  <c r="BK238" i="6"/>
  <c r="J209" i="7"/>
  <c r="BK141" i="7"/>
  <c r="J133" i="7"/>
  <c r="J192" i="7"/>
  <c r="J145" i="7"/>
  <c r="BK171" i="7"/>
  <c r="J196" i="7"/>
  <c r="J201" i="7"/>
  <c r="J191" i="7"/>
  <c r="J213" i="7"/>
  <c r="BK158" i="7"/>
  <c r="BK199" i="7"/>
  <c r="BK147" i="7"/>
  <c r="J177" i="7"/>
  <c r="BK143" i="7"/>
  <c r="J219" i="2"/>
  <c r="J217" i="2"/>
  <c r="J159" i="2"/>
  <c r="BK224" i="2"/>
  <c r="BK190" i="2"/>
  <c r="J201" i="2"/>
  <c r="BK225" i="2"/>
  <c r="J172" i="2"/>
  <c r="BK174" i="2"/>
  <c r="BK204" i="2"/>
  <c r="BK142" i="2"/>
  <c r="J165" i="2"/>
  <c r="BK165" i="2"/>
  <c r="BK238" i="3"/>
  <c r="J159" i="3"/>
  <c r="BK231" i="3"/>
  <c r="BK242" i="3"/>
  <c r="J185" i="3"/>
  <c r="J218" i="3"/>
  <c r="J171" i="3"/>
  <c r="BK239" i="3"/>
  <c r="BK235" i="3"/>
  <c r="BK257" i="3"/>
  <c r="J166" i="3"/>
  <c r="J230" i="3"/>
  <c r="J207" i="3"/>
  <c r="J153" i="3"/>
  <c r="BK193" i="3"/>
  <c r="BK225" i="3"/>
  <c r="BK177" i="3"/>
  <c r="J180" i="3"/>
  <c r="BK184" i="4"/>
  <c r="BK194" i="4"/>
  <c r="BK178" i="5"/>
  <c r="J215" i="5"/>
  <c r="J166" i="5"/>
  <c r="BK210" i="5"/>
  <c r="J169" i="5"/>
  <c r="J135" i="5"/>
  <c r="J207" i="5"/>
  <c r="BK152" i="5"/>
  <c r="J210" i="5"/>
  <c r="J233" i="5"/>
  <c r="BK175" i="5"/>
  <c r="BK150" i="5"/>
  <c r="J174" i="6"/>
  <c r="J209" i="6"/>
  <c r="BK231" i="6"/>
  <c r="J186" i="6"/>
  <c r="J180" i="6"/>
  <c r="BK157" i="6"/>
  <c r="BK150" i="6"/>
  <c r="BK146" i="6"/>
  <c r="J140" i="6"/>
  <c r="J223" i="6"/>
  <c r="BK161" i="6"/>
  <c r="BK247" i="6"/>
  <c r="J193" i="6"/>
  <c r="BK166" i="6"/>
  <c r="J195" i="6"/>
  <c r="J245" i="6"/>
  <c r="BK199" i="6"/>
  <c r="J155" i="6"/>
  <c r="BK201" i="6"/>
  <c r="J136" i="6"/>
  <c r="J186" i="7"/>
  <c r="BK157" i="7"/>
  <c r="J200" i="7"/>
  <c r="J164" i="7"/>
  <c r="BK198" i="7"/>
  <c r="BK146" i="7"/>
  <c r="BK167" i="7"/>
  <c r="J150" i="7"/>
  <c r="BK164" i="7"/>
  <c r="J180" i="7"/>
  <c r="J144" i="7"/>
  <c r="J163" i="7"/>
  <c r="BK178" i="7"/>
  <c r="J148" i="7"/>
  <c r="J242" i="2"/>
  <c r="J197" i="2"/>
  <c r="J158" i="2"/>
  <c r="J240" i="2"/>
  <c r="J196" i="2"/>
  <c r="BK220" i="2"/>
  <c r="J170" i="2"/>
  <c r="J252" i="2"/>
  <c r="BK221" i="2"/>
  <c r="J195" i="2"/>
  <c r="BK219" i="2"/>
  <c r="BK159" i="2"/>
  <c r="BK216" i="2"/>
  <c r="BK189" i="2"/>
  <c r="BK150" i="2"/>
  <c r="BK238" i="2"/>
  <c r="J184" i="2"/>
  <c r="BK140" i="2"/>
  <c r="J169" i="2"/>
  <c r="J151" i="2"/>
  <c r="BK228" i="3"/>
  <c r="J156" i="3"/>
  <c r="J219" i="3"/>
  <c r="J214" i="3"/>
  <c r="BK169" i="3"/>
  <c r="J217" i="3"/>
  <c r="BK165" i="3"/>
  <c r="BK229" i="3"/>
  <c r="J164" i="3"/>
  <c r="J216" i="3"/>
  <c r="J138" i="3"/>
  <c r="J169" i="3"/>
  <c r="J246" i="3"/>
  <c r="J199" i="3"/>
  <c r="BK241" i="3"/>
  <c r="BK212" i="3"/>
  <c r="BK156" i="3"/>
  <c r="J254" i="3"/>
  <c r="BK153" i="3"/>
  <c r="J252" i="3"/>
  <c r="J184" i="3"/>
  <c r="J148" i="3"/>
  <c r="BK176" i="3"/>
  <c r="J193" i="4"/>
  <c r="J170" i="4"/>
  <c r="BK232" i="4"/>
  <c r="BK198" i="4"/>
  <c r="J165" i="4"/>
  <c r="BK230" i="4"/>
  <c r="BK166" i="4"/>
  <c r="BK178" i="4"/>
  <c r="J173" i="4"/>
  <c r="J181" i="4"/>
  <c r="BK226" i="4"/>
  <c r="J204" i="4"/>
  <c r="J189" i="4"/>
  <c r="J148" i="4"/>
  <c r="J230" i="4"/>
  <c r="J177" i="4"/>
  <c r="BK204" i="4"/>
  <c r="J211" i="4"/>
  <c r="BK196" i="4"/>
  <c r="BK151" i="4"/>
  <c r="BK194" i="5"/>
  <c r="BK134" i="5"/>
  <c r="BK159" i="5"/>
  <c r="BK182" i="5"/>
  <c r="J161" i="5"/>
  <c r="BK205" i="5"/>
  <c r="J211" i="5"/>
  <c r="BK176" i="5"/>
  <c r="BK218" i="5"/>
  <c r="BK181" i="6"/>
  <c r="BK171" i="6"/>
  <c r="BK220" i="6"/>
  <c r="J168" i="6"/>
  <c r="J216" i="6"/>
  <c r="J189" i="6"/>
  <c r="BK235" i="6"/>
  <c r="BK194" i="6"/>
  <c r="BK221" i="6"/>
  <c r="BK169" i="6"/>
  <c r="BK240" i="6"/>
  <c r="BK135" i="6"/>
  <c r="J162" i="7"/>
  <c r="BK168" i="7"/>
  <c r="BK205" i="7"/>
  <c r="J152" i="7"/>
  <c r="J195" i="7"/>
  <c r="J199" i="7"/>
  <c r="J134" i="7"/>
  <c r="J149" i="7"/>
  <c r="BK172" i="7"/>
  <c r="BK173" i="7"/>
  <c r="J218" i="7"/>
  <c r="BK162" i="7"/>
  <c r="J190" i="7"/>
  <c r="BK150" i="7"/>
  <c r="J171" i="7"/>
  <c r="BK248" i="2"/>
  <c r="J215" i="2"/>
  <c r="BK166" i="2"/>
  <c r="J241" i="2"/>
  <c r="J223" i="2"/>
  <c r="BK155" i="2"/>
  <c r="J177" i="2"/>
  <c r="J255" i="2"/>
  <c r="BK236" i="2"/>
  <c r="BK210" i="2"/>
  <c r="BK215" i="2"/>
  <c r="J162" i="2"/>
  <c r="BK214" i="2"/>
  <c r="J178" i="2"/>
  <c r="J213" i="2"/>
  <c r="J205" i="2"/>
  <c r="J174" i="2"/>
  <c r="BK229" i="2"/>
  <c r="BK162" i="2"/>
  <c r="BK144" i="2"/>
  <c r="BK226" i="3"/>
  <c r="J195" i="3"/>
  <c r="BK213" i="3"/>
  <c r="J177" i="3"/>
  <c r="J205" i="3"/>
  <c r="BK240" i="3"/>
  <c r="BK191" i="3"/>
  <c r="BK139" i="3"/>
  <c r="J189" i="3"/>
  <c r="J244" i="3"/>
  <c r="J168" i="3"/>
  <c r="J228" i="3"/>
  <c r="J142" i="3"/>
  <c r="J225" i="3"/>
  <c r="J208" i="3"/>
  <c r="J173" i="3"/>
  <c r="BK222" i="3"/>
  <c r="J181" i="3"/>
  <c r="J212" i="3"/>
  <c r="BK168" i="3"/>
  <c r="J179" i="3"/>
  <c r="BK189" i="4"/>
  <c r="J163" i="4"/>
  <c r="J231" i="4"/>
  <c r="BK163" i="4"/>
  <c r="J221" i="4"/>
  <c r="BK149" i="4"/>
  <c r="BK221" i="4"/>
  <c r="J141" i="4"/>
  <c r="J175" i="4"/>
  <c r="BK225" i="4"/>
  <c r="J197" i="4"/>
  <c r="J180" i="4"/>
  <c r="J213" i="4"/>
  <c r="BK141" i="4"/>
  <c r="J176" i="4"/>
  <c r="J186" i="4"/>
  <c r="BK142" i="4"/>
  <c r="BK192" i="4"/>
  <c r="BK225" i="5"/>
  <c r="J179" i="5"/>
  <c r="BK232" i="5"/>
  <c r="J167" i="5"/>
  <c r="BK228" i="5"/>
  <c r="J205" i="5"/>
  <c r="J146" i="5"/>
  <c r="BK181" i="5"/>
  <c r="BK201" i="5"/>
  <c r="BK206" i="5"/>
  <c r="J173" i="5"/>
  <c r="J226" i="5"/>
  <c r="BK192" i="5"/>
  <c r="BK226" i="5"/>
  <c r="BK166" i="5"/>
  <c r="J159" i="5"/>
  <c r="BK137" i="5"/>
  <c r="J165" i="6"/>
  <c r="BK196" i="6"/>
  <c r="BK241" i="6"/>
  <c r="J159" i="6"/>
  <c r="BK226" i="6"/>
  <c r="J197" i="6"/>
  <c r="J228" i="6"/>
  <c r="J181" i="6"/>
  <c r="BK225" i="6"/>
  <c r="BK154" i="6"/>
  <c r="BK203" i="6"/>
  <c r="J144" i="6"/>
  <c r="BK192" i="6"/>
  <c r="BK142" i="6"/>
  <c r="J185" i="7"/>
  <c r="BK151" i="7"/>
  <c r="J175" i="7"/>
  <c r="J141" i="7"/>
  <c r="BK185" i="7"/>
  <c r="J207" i="7"/>
  <c r="BK169" i="7"/>
  <c r="BK202" i="7"/>
  <c r="J154" i="7"/>
  <c r="BK206" i="7"/>
  <c r="J137" i="7"/>
  <c r="BK165" i="7"/>
  <c r="BK194" i="7"/>
  <c r="BK134" i="7"/>
  <c r="BK181" i="7"/>
  <c r="BK135" i="7"/>
  <c r="BK139" i="7"/>
  <c r="J250" i="2"/>
  <c r="BK170" i="2"/>
  <c r="BK255" i="2"/>
  <c r="BK231" i="2"/>
  <c r="J192" i="2"/>
  <c r="BK187" i="2"/>
  <c r="J257" i="2"/>
  <c r="J231" i="2"/>
  <c r="J191" i="2"/>
  <c r="BK152" i="2"/>
  <c r="J204" i="2"/>
  <c r="J142" i="2"/>
  <c r="J198" i="2"/>
  <c r="J155" i="2"/>
  <c r="J173" i="2"/>
  <c r="J190" i="2"/>
  <c r="BK145" i="2"/>
  <c r="BK177" i="2"/>
  <c r="BK176" i="2"/>
  <c r="BK156" i="2"/>
  <c r="J239" i="3"/>
  <c r="J209" i="3"/>
  <c r="J196" i="4"/>
  <c r="J220" i="4"/>
  <c r="BK135" i="4"/>
  <c r="J187" i="4"/>
  <c r="BK162" i="4"/>
  <c r="J174" i="4"/>
  <c r="BK213" i="4"/>
  <c r="BK181" i="4"/>
  <c r="BK134" i="4"/>
  <c r="BK179" i="4"/>
  <c r="J142" i="4"/>
  <c r="J152" i="4"/>
  <c r="BK165" i="4"/>
  <c r="BK201" i="4"/>
  <c r="BK152" i="4"/>
  <c r="J208" i="5"/>
  <c r="J143" i="5"/>
  <c r="J212" i="5"/>
  <c r="BK222" i="5"/>
  <c r="J201" i="5"/>
  <c r="J144" i="5"/>
  <c r="J196" i="5"/>
  <c r="BK199" i="5"/>
  <c r="BK191" i="5"/>
  <c r="J140" i="5"/>
  <c r="J204" i="5"/>
  <c r="BK223" i="5"/>
  <c r="J160" i="5"/>
  <c r="J194" i="6"/>
  <c r="BK236" i="6"/>
  <c r="J200" i="6"/>
  <c r="BK159" i="6"/>
  <c r="BK190" i="6"/>
  <c r="J141" i="6"/>
  <c r="J190" i="6"/>
  <c r="J185" i="6"/>
  <c r="BK174" i="6"/>
  <c r="BK151" i="6"/>
  <c r="BK147" i="6"/>
  <c r="BK143" i="6"/>
  <c r="J225" i="6"/>
  <c r="J175" i="6"/>
  <c r="BK148" i="6"/>
  <c r="J236" i="6"/>
  <c r="J211" i="6"/>
  <c r="BK175" i="6"/>
  <c r="J221" i="6"/>
  <c r="BK140" i="6"/>
  <c r="J210" i="6"/>
  <c r="J244" i="6"/>
  <c r="J176" i="6"/>
  <c r="J170" i="7"/>
  <c r="J167" i="7"/>
  <c r="J206" i="7"/>
  <c r="BK160" i="7"/>
  <c r="J202" i="7"/>
  <c r="J160" i="7"/>
  <c r="J174" i="7"/>
  <c r="BK191" i="7"/>
  <c r="J208" i="7"/>
  <c r="J165" i="7"/>
  <c r="J159" i="7"/>
  <c r="BK213" i="7"/>
  <c r="J157" i="7"/>
  <c r="BK196" i="7"/>
  <c r="J239" i="2"/>
  <c r="J214" i="2"/>
  <c r="BK252" i="2"/>
  <c r="J238" i="2"/>
  <c r="BK200" i="2"/>
  <c r="BK148" i="2"/>
  <c r="J141" i="2"/>
  <c r="BK245" i="2"/>
  <c r="J203" i="2"/>
  <c r="BK143" i="2"/>
  <c r="BK141" i="2"/>
  <c r="J202" i="2"/>
  <c r="J171" i="2"/>
  <c r="J236" i="2"/>
  <c r="BK203" i="2"/>
  <c r="BK173" i="2"/>
  <c r="J137" i="2"/>
  <c r="BK180" i="2"/>
  <c r="BK147" i="2"/>
  <c r="BK244" i="3"/>
  <c r="BK206" i="3"/>
  <c r="BK144" i="3"/>
  <c r="J193" i="3"/>
  <c r="BK210" i="3"/>
  <c r="BK187" i="3"/>
  <c r="J247" i="3"/>
  <c r="J204" i="3"/>
  <c r="J147" i="3"/>
  <c r="J238" i="3"/>
  <c r="J211" i="3"/>
  <c r="BK161" i="3"/>
  <c r="BK208" i="3"/>
  <c r="J152" i="3"/>
  <c r="J162" i="4"/>
  <c r="J194" i="4"/>
  <c r="J178" i="4"/>
  <c r="J219" i="4"/>
  <c r="J202" i="4"/>
  <c r="BK171" i="4"/>
  <c r="BK214" i="4"/>
  <c r="BK188" i="4"/>
  <c r="J225" i="4"/>
  <c r="BK153" i="4"/>
  <c r="BK138" i="4"/>
  <c r="J167" i="4"/>
  <c r="J136" i="5"/>
  <c r="J174" i="5"/>
  <c r="J158" i="5"/>
  <c r="BK157" i="5"/>
  <c r="J190" i="5"/>
  <c r="J230" i="5"/>
  <c r="J162" i="5"/>
  <c r="J214" i="5"/>
  <c r="J197" i="5"/>
  <c r="BK146" i="5"/>
  <c r="J193" i="5"/>
  <c r="BK185" i="5"/>
  <c r="BK186" i="5"/>
  <c r="BK144" i="5"/>
  <c r="BK191" i="6"/>
  <c r="J224" i="6"/>
  <c r="J205" i="6"/>
  <c r="J166" i="6"/>
  <c r="BK173" i="6"/>
  <c r="BK242" i="6"/>
  <c r="J188" i="6"/>
  <c r="J153" i="6"/>
  <c r="BK138" i="6"/>
  <c r="J164" i="6"/>
  <c r="J212" i="6"/>
  <c r="J177" i="6"/>
  <c r="J182" i="6"/>
  <c r="BK184" i="6"/>
  <c r="J136" i="7"/>
  <c r="BK207" i="7"/>
  <c r="J178" i="7"/>
  <c r="BK203" i="7"/>
  <c r="BK137" i="7"/>
  <c r="BK132" i="7"/>
  <c r="J166" i="7"/>
  <c r="BK212" i="7"/>
  <c r="J247" i="2"/>
  <c r="BK254" i="2"/>
  <c r="J188" i="2"/>
  <c r="BK212" i="2"/>
  <c r="BK246" i="2"/>
  <c r="BK217" i="2"/>
  <c r="J154" i="2"/>
  <c r="BK195" i="2"/>
  <c r="BK226" i="2"/>
  <c r="BK182" i="2"/>
  <c r="J209" i="2"/>
  <c r="BK223" i="2"/>
  <c r="BK178" i="2"/>
  <c r="BK228" i="2"/>
  <c r="J148" i="2"/>
  <c r="BK158" i="2"/>
  <c r="BK245" i="3"/>
  <c r="J200" i="3"/>
  <c r="BK236" i="3"/>
  <c r="BK202" i="3"/>
  <c r="BK224" i="3"/>
  <c r="BK246" i="3"/>
  <c r="BK190" i="3"/>
  <c r="BK192" i="3"/>
  <c r="J250" i="3"/>
  <c r="BK179" i="3"/>
  <c r="BK140" i="3"/>
  <c r="J221" i="3"/>
  <c r="J140" i="3"/>
  <c r="BK188" i="3"/>
  <c r="BK205" i="3"/>
  <c r="J149" i="3"/>
  <c r="J234" i="4"/>
  <c r="BK182" i="4"/>
  <c r="BK207" i="4"/>
  <c r="J232" i="4"/>
  <c r="BK235" i="4"/>
  <c r="J136" i="4"/>
  <c r="BK170" i="4"/>
  <c r="BK218" i="4"/>
  <c r="BK187" i="4"/>
  <c r="J159" i="4"/>
  <c r="J188" i="4"/>
  <c r="BK190" i="4"/>
  <c r="J183" i="4"/>
  <c r="J218" i="5"/>
  <c r="BK140" i="5"/>
  <c r="BK160" i="5"/>
  <c r="J209" i="5"/>
  <c r="J165" i="5"/>
  <c r="J199" i="5"/>
  <c r="J148" i="5"/>
  <c r="J195" i="5"/>
  <c r="J178" i="5"/>
  <c r="J137" i="5"/>
  <c r="J142" i="5"/>
  <c r="BK184" i="5"/>
  <c r="BK189" i="5"/>
  <c r="BK138" i="5"/>
  <c r="BK180" i="6"/>
  <c r="J220" i="6"/>
  <c r="BK186" i="6"/>
  <c r="BK205" i="6"/>
  <c r="J237" i="6"/>
  <c r="BK212" i="6"/>
  <c r="BK219" i="6"/>
  <c r="J191" i="6"/>
  <c r="J238" i="6"/>
  <c r="BK202" i="6"/>
  <c r="BK156" i="6"/>
  <c r="J213" i="6"/>
  <c r="J154" i="6"/>
  <c r="BK197" i="6"/>
  <c r="BK192" i="7"/>
  <c r="BK211" i="7"/>
  <c r="BK215" i="7"/>
  <c r="J172" i="7"/>
  <c r="J203" i="7"/>
  <c r="BK216" i="7"/>
  <c r="BK133" i="7"/>
  <c r="J211" i="7"/>
  <c r="BK218" i="7"/>
  <c r="BK152" i="7"/>
  <c r="J198" i="7"/>
  <c r="BK195" i="7"/>
  <c r="BK136" i="7"/>
  <c r="J140" i="7"/>
  <c r="J245" i="2"/>
  <c r="J194" i="2"/>
  <c r="BK250" i="2"/>
  <c r="BK234" i="2"/>
  <c r="J206" i="2"/>
  <c r="J210" i="2"/>
  <c r="BK139" i="2"/>
  <c r="J235" i="2"/>
  <c r="BK211" i="2"/>
  <c r="J189" i="2"/>
  <c r="BK157" i="2"/>
  <c r="BK213" i="2"/>
  <c r="BK196" i="2"/>
  <c r="J136" i="2"/>
  <c r="J226" i="2"/>
  <c r="J182" i="2"/>
  <c r="J224" i="2"/>
  <c r="BK154" i="2"/>
  <c r="J157" i="2"/>
  <c r="J210" i="3"/>
  <c r="J155" i="3"/>
  <c r="BK194" i="3"/>
  <c r="BK197" i="3"/>
  <c r="J248" i="3"/>
  <c r="BK170" i="3"/>
  <c r="J226" i="3"/>
  <c r="J165" i="3"/>
  <c r="J136" i="3"/>
  <c r="BK181" i="3"/>
  <c r="BK233" i="3"/>
  <c r="BK247" i="3"/>
  <c r="BK220" i="3"/>
  <c r="BK164" i="3"/>
  <c r="J231" i="3"/>
  <c r="J213" i="3"/>
  <c r="J187" i="3"/>
  <c r="J257" i="3"/>
  <c r="BK204" i="3"/>
  <c r="J175" i="3"/>
  <c r="BK135" i="3"/>
  <c r="BK158" i="3"/>
  <c r="BK231" i="4"/>
  <c r="BK174" i="4"/>
  <c r="J135" i="4"/>
  <c r="BK197" i="4"/>
  <c r="BK145" i="4"/>
  <c r="BK159" i="4"/>
  <c r="BK183" i="4"/>
  <c r="BK211" i="4"/>
  <c r="J134" i="4"/>
  <c r="J208" i="4"/>
  <c r="BK191" i="4"/>
  <c r="BK144" i="4"/>
  <c r="J214" i="4"/>
  <c r="J168" i="4"/>
  <c r="BK200" i="4"/>
  <c r="BK241" i="2"/>
  <c r="BK188" i="2"/>
  <c r="BK242" i="2"/>
  <c r="BK218" i="2"/>
  <c r="J150" i="2"/>
  <c r="BK186" i="2"/>
  <c r="J251" i="2"/>
  <c r="BK232" i="2"/>
  <c r="J208" i="2"/>
  <c r="J139" i="2"/>
  <c r="J181" i="2"/>
  <c r="J218" i="2"/>
  <c r="J234" i="3"/>
  <c r="J206" i="3"/>
  <c r="BK159" i="3"/>
  <c r="J176" i="3"/>
  <c r="BK223" i="3"/>
  <c r="J186" i="3"/>
  <c r="J240" i="3"/>
  <c r="BK142" i="3"/>
  <c r="J135" i="3"/>
  <c r="J236" i="3"/>
  <c r="J178" i="3"/>
  <c r="J224" i="3"/>
  <c r="BK199" i="3"/>
  <c r="BK198" i="3"/>
  <c r="BK136" i="3"/>
  <c r="BK173" i="3"/>
  <c r="J183" i="3"/>
  <c r="J157" i="3"/>
  <c r="BK202" i="4"/>
  <c r="BK140" i="4"/>
  <c r="BK206" i="4"/>
  <c r="J185" i="4"/>
  <c r="BK205" i="4"/>
  <c r="J147" i="4"/>
  <c r="BK176" i="4"/>
  <c r="BK146" i="4"/>
  <c r="J235" i="4"/>
  <c r="BK203" i="4"/>
  <c r="BK160" i="4"/>
  <c r="BK215" i="4"/>
  <c r="J140" i="4"/>
  <c r="J146" i="4"/>
  <c r="BK167" i="4"/>
  <c r="J205" i="4"/>
  <c r="J190" i="4"/>
  <c r="BK233" i="5"/>
  <c r="BK195" i="5"/>
  <c r="BK230" i="5"/>
  <c r="J170" i="5"/>
  <c r="J147" i="5"/>
  <c r="BK215" i="5"/>
  <c r="BK167" i="5"/>
  <c r="J228" i="5"/>
  <c r="BK136" i="5"/>
  <c r="J191" i="5"/>
  <c r="J180" i="5"/>
  <c r="BK141" i="5"/>
  <c r="BK198" i="5"/>
  <c r="BK212" i="5"/>
  <c r="BK148" i="5"/>
  <c r="J220" i="5"/>
  <c r="J179" i="6"/>
  <c r="J215" i="6"/>
  <c r="BK185" i="6"/>
  <c r="J208" i="6"/>
  <c r="J240" i="6"/>
  <c r="BK153" i="6"/>
  <c r="BK213" i="6"/>
  <c r="J152" i="6"/>
  <c r="J218" i="6"/>
  <c r="J232" i="6"/>
  <c r="J156" i="6"/>
  <c r="BK237" i="6"/>
  <c r="J146" i="6"/>
  <c r="BK154" i="7"/>
  <c r="BK166" i="7"/>
  <c r="BK159" i="7"/>
  <c r="BK163" i="7"/>
  <c r="J176" i="7"/>
  <c r="J132" i="7"/>
  <c r="BK170" i="7"/>
  <c r="BK190" i="7"/>
  <c r="J216" i="7"/>
  <c r="BK148" i="7"/>
  <c r="BK200" i="7"/>
  <c r="BK209" i="7"/>
  <c r="BK149" i="7"/>
  <c r="BK182" i="7"/>
  <c r="T183" i="2" l="1"/>
  <c r="P237" i="2"/>
  <c r="R253" i="2"/>
  <c r="P182" i="3"/>
  <c r="R237" i="3"/>
  <c r="P253" i="3"/>
  <c r="BK172" i="4"/>
  <c r="J172" i="4" s="1"/>
  <c r="J104" i="4" s="1"/>
  <c r="BK217" i="4"/>
  <c r="J217" i="4" s="1"/>
  <c r="J106" i="4" s="1"/>
  <c r="R233" i="4"/>
  <c r="T171" i="5"/>
  <c r="P227" i="5"/>
  <c r="BK137" i="6"/>
  <c r="J137" i="6" s="1"/>
  <c r="J99" i="6" s="1"/>
  <c r="BK167" i="6"/>
  <c r="J167" i="6" s="1"/>
  <c r="J104" i="6" s="1"/>
  <c r="R222" i="6"/>
  <c r="R243" i="6"/>
  <c r="BK138" i="2"/>
  <c r="J138" i="2" s="1"/>
  <c r="J99" i="2" s="1"/>
  <c r="R138" i="2"/>
  <c r="BK164" i="2"/>
  <c r="J164" i="2" s="1"/>
  <c r="J103" i="2" s="1"/>
  <c r="T168" i="2"/>
  <c r="BK227" i="2"/>
  <c r="J227" i="2"/>
  <c r="J107" i="2"/>
  <c r="T237" i="2"/>
  <c r="T253" i="2"/>
  <c r="BK182" i="3"/>
  <c r="J182" i="3" s="1"/>
  <c r="J106" i="3" s="1"/>
  <c r="R243" i="3"/>
  <c r="P139" i="5"/>
  <c r="P163" i="5"/>
  <c r="T213" i="5"/>
  <c r="R227" i="5"/>
  <c r="BK134" i="6"/>
  <c r="P137" i="6"/>
  <c r="BK163" i="6"/>
  <c r="BK170" i="6"/>
  <c r="J170" i="6" s="1"/>
  <c r="J105" i="6" s="1"/>
  <c r="BK227" i="6"/>
  <c r="J227" i="6"/>
  <c r="J108" i="6" s="1"/>
  <c r="BK243" i="6"/>
  <c r="J243" i="6"/>
  <c r="J111" i="6" s="1"/>
  <c r="P183" i="2"/>
  <c r="BK237" i="2"/>
  <c r="BK163" i="2" s="1"/>
  <c r="J163" i="2" s="1"/>
  <c r="J102" i="2" s="1"/>
  <c r="P243" i="2"/>
  <c r="BK137" i="3"/>
  <c r="J137" i="3" s="1"/>
  <c r="J99" i="3" s="1"/>
  <c r="R137" i="3"/>
  <c r="BK163" i="3"/>
  <c r="J163" i="3"/>
  <c r="J103" i="3" s="1"/>
  <c r="R167" i="3"/>
  <c r="T232" i="3"/>
  <c r="BK249" i="3"/>
  <c r="J249" i="3"/>
  <c r="J110" i="3" s="1"/>
  <c r="BK139" i="4"/>
  <c r="J139" i="4" s="1"/>
  <c r="J99" i="4" s="1"/>
  <c r="R164" i="4"/>
  <c r="T212" i="4"/>
  <c r="T229" i="4"/>
  <c r="R171" i="5"/>
  <c r="R221" i="5"/>
  <c r="P134" i="6"/>
  <c r="P178" i="6"/>
  <c r="BK233" i="6"/>
  <c r="J233" i="6" s="1"/>
  <c r="J109" i="6" s="1"/>
  <c r="R135" i="2"/>
  <c r="P138" i="2"/>
  <c r="T164" i="2"/>
  <c r="BK175" i="2"/>
  <c r="J175" i="2"/>
  <c r="J105" i="2" s="1"/>
  <c r="R227" i="2"/>
  <c r="T243" i="2"/>
  <c r="T134" i="3"/>
  <c r="T145" i="3"/>
  <c r="T167" i="3"/>
  <c r="R232" i="3"/>
  <c r="T243" i="3"/>
  <c r="T172" i="4"/>
  <c r="R223" i="4"/>
  <c r="R132" i="5"/>
  <c r="BK156" i="5"/>
  <c r="J156" i="5" s="1"/>
  <c r="J102" i="5" s="1"/>
  <c r="T163" i="5"/>
  <c r="BK231" i="5"/>
  <c r="J231" i="5"/>
  <c r="J109" i="5" s="1"/>
  <c r="BK178" i="6"/>
  <c r="J178" i="6" s="1"/>
  <c r="J106" i="6" s="1"/>
  <c r="R233" i="6"/>
  <c r="T182" i="3"/>
  <c r="BK243" i="3"/>
  <c r="J243" i="3" s="1"/>
  <c r="J109" i="3" s="1"/>
  <c r="BK253" i="3"/>
  <c r="J253" i="3" s="1"/>
  <c r="J111" i="3" s="1"/>
  <c r="R139" i="4"/>
  <c r="P157" i="4"/>
  <c r="R212" i="4"/>
  <c r="P229" i="4"/>
  <c r="P171" i="5"/>
  <c r="R231" i="5"/>
  <c r="T145" i="6"/>
  <c r="P170" i="6"/>
  <c r="BK222" i="6"/>
  <c r="J222" i="6"/>
  <c r="J107" i="6" s="1"/>
  <c r="P239" i="6"/>
  <c r="T131" i="7"/>
  <c r="BK135" i="2"/>
  <c r="J135" i="2" s="1"/>
  <c r="J98" i="2" s="1"/>
  <c r="R146" i="2"/>
  <c r="R164" i="2"/>
  <c r="R175" i="2"/>
  <c r="T230" i="2"/>
  <c r="BK253" i="2"/>
  <c r="J253" i="2"/>
  <c r="J112" i="2" s="1"/>
  <c r="P137" i="3"/>
  <c r="P167" i="3"/>
  <c r="BK232" i="3"/>
  <c r="J232" i="3" s="1"/>
  <c r="J107" i="3" s="1"/>
  <c r="R249" i="3"/>
  <c r="R172" i="4"/>
  <c r="P223" i="4"/>
  <c r="BK171" i="5"/>
  <c r="J171" i="5" s="1"/>
  <c r="J104" i="5" s="1"/>
  <c r="P231" i="5"/>
  <c r="P145" i="6"/>
  <c r="P167" i="6"/>
  <c r="P222" i="6"/>
  <c r="P243" i="6"/>
  <c r="R131" i="7"/>
  <c r="R156" i="7"/>
  <c r="BK146" i="2"/>
  <c r="J146" i="2"/>
  <c r="J100" i="2" s="1"/>
  <c r="P168" i="2"/>
  <c r="P227" i="2"/>
  <c r="BK243" i="2"/>
  <c r="J243" i="2"/>
  <c r="J110" i="2" s="1"/>
  <c r="P249" i="2"/>
  <c r="BK134" i="3"/>
  <c r="J134" i="3"/>
  <c r="J98" i="3"/>
  <c r="R145" i="3"/>
  <c r="R163" i="3"/>
  <c r="R174" i="3"/>
  <c r="P243" i="3"/>
  <c r="BK132" i="4"/>
  <c r="J132" i="4" s="1"/>
  <c r="J98" i="4" s="1"/>
  <c r="T132" i="4"/>
  <c r="T131" i="4" s="1"/>
  <c r="T164" i="4"/>
  <c r="P217" i="4"/>
  <c r="P233" i="4"/>
  <c r="P132" i="5"/>
  <c r="P131" i="5"/>
  <c r="P156" i="5"/>
  <c r="BK221" i="5"/>
  <c r="J221" i="5"/>
  <c r="J107" i="5" s="1"/>
  <c r="T137" i="6"/>
  <c r="R163" i="6"/>
  <c r="R167" i="6"/>
  <c r="T222" i="6"/>
  <c r="T243" i="6"/>
  <c r="BK131" i="7"/>
  <c r="BK156" i="7"/>
  <c r="BK193" i="7"/>
  <c r="J193" i="7" s="1"/>
  <c r="J105" i="7" s="1"/>
  <c r="T135" i="2"/>
  <c r="T138" i="2"/>
  <c r="BK168" i="2"/>
  <c r="J168" i="2"/>
  <c r="J104" i="2" s="1"/>
  <c r="T175" i="2"/>
  <c r="R230" i="2"/>
  <c r="BK249" i="2"/>
  <c r="J249" i="2" s="1"/>
  <c r="J111" i="2" s="1"/>
  <c r="BK145" i="3"/>
  <c r="J145" i="3"/>
  <c r="J100" i="3"/>
  <c r="P163" i="3"/>
  <c r="BK174" i="3"/>
  <c r="J174" i="3"/>
  <c r="J105" i="3" s="1"/>
  <c r="P232" i="3"/>
  <c r="P249" i="3"/>
  <c r="T139" i="4"/>
  <c r="R157" i="4"/>
  <c r="R217" i="4"/>
  <c r="BK233" i="4"/>
  <c r="J233" i="4" s="1"/>
  <c r="J109" i="4" s="1"/>
  <c r="BK145" i="6"/>
  <c r="J145" i="6"/>
  <c r="J100" i="6" s="1"/>
  <c r="T163" i="6"/>
  <c r="T170" i="6"/>
  <c r="T227" i="6"/>
  <c r="T239" i="6"/>
  <c r="P131" i="7"/>
  <c r="P161" i="7"/>
  <c r="T188" i="7"/>
  <c r="BK204" i="7"/>
  <c r="J204" i="7" s="1"/>
  <c r="J106" i="7" s="1"/>
  <c r="P135" i="2"/>
  <c r="P146" i="2"/>
  <c r="P164" i="2"/>
  <c r="P175" i="2"/>
  <c r="P230" i="2"/>
  <c r="R249" i="2"/>
  <c r="R134" i="3"/>
  <c r="R133" i="3"/>
  <c r="T137" i="3"/>
  <c r="BK167" i="3"/>
  <c r="J167" i="3" s="1"/>
  <c r="J104" i="3" s="1"/>
  <c r="P174" i="3"/>
  <c r="BK237" i="3"/>
  <c r="J237" i="3"/>
  <c r="J108" i="3" s="1"/>
  <c r="T249" i="3"/>
  <c r="P139" i="4"/>
  <c r="BK164" i="4"/>
  <c r="J164" i="4"/>
  <c r="J103" i="4"/>
  <c r="P212" i="4"/>
  <c r="BK229" i="4"/>
  <c r="J229" i="4" s="1"/>
  <c r="J108" i="4" s="1"/>
  <c r="BK139" i="5"/>
  <c r="J139" i="5"/>
  <c r="J99" i="5" s="1"/>
  <c r="T156" i="5"/>
  <c r="P213" i="5"/>
  <c r="T227" i="5"/>
  <c r="R137" i="6"/>
  <c r="P163" i="6"/>
  <c r="T167" i="6"/>
  <c r="P227" i="6"/>
  <c r="BK239" i="6"/>
  <c r="J239" i="6"/>
  <c r="J110" i="6" s="1"/>
  <c r="T138" i="7"/>
  <c r="P156" i="7"/>
  <c r="T156" i="7"/>
  <c r="BK188" i="7"/>
  <c r="J188" i="7"/>
  <c r="J104" i="7"/>
  <c r="R204" i="7"/>
  <c r="BK183" i="2"/>
  <c r="J183" i="2" s="1"/>
  <c r="J106" i="2" s="1"/>
  <c r="R237" i="2"/>
  <c r="P253" i="2"/>
  <c r="R182" i="3"/>
  <c r="T237" i="3"/>
  <c r="T253" i="3"/>
  <c r="P172" i="4"/>
  <c r="BK223" i="4"/>
  <c r="J223" i="4"/>
  <c r="J107" i="4"/>
  <c r="T233" i="4"/>
  <c r="BK132" i="5"/>
  <c r="T132" i="5"/>
  <c r="R163" i="5"/>
  <c r="P221" i="5"/>
  <c r="T231" i="5"/>
  <c r="R134" i="6"/>
  <c r="R178" i="6"/>
  <c r="T233" i="6"/>
  <c r="R138" i="7"/>
  <c r="T161" i="7"/>
  <c r="P193" i="7"/>
  <c r="P204" i="7"/>
  <c r="BK210" i="7"/>
  <c r="J210" i="7" s="1"/>
  <c r="J107" i="7" s="1"/>
  <c r="R210" i="7"/>
  <c r="P214" i="7"/>
  <c r="R183" i="2"/>
  <c r="T227" i="2"/>
  <c r="R243" i="2"/>
  <c r="P134" i="3"/>
  <c r="P145" i="3"/>
  <c r="T163" i="3"/>
  <c r="T174" i="3"/>
  <c r="P237" i="3"/>
  <c r="R253" i="3"/>
  <c r="R132" i="4"/>
  <c r="T157" i="4"/>
  <c r="BK212" i="4"/>
  <c r="J212" i="4" s="1"/>
  <c r="J105" i="4" s="1"/>
  <c r="T223" i="4"/>
  <c r="R139" i="5"/>
  <c r="BK163" i="5"/>
  <c r="J163" i="5"/>
  <c r="J103" i="5"/>
  <c r="R213" i="5"/>
  <c r="T221" i="5"/>
  <c r="R145" i="6"/>
  <c r="R170" i="6"/>
  <c r="R227" i="6"/>
  <c r="R239" i="6"/>
  <c r="P138" i="7"/>
  <c r="BK161" i="7"/>
  <c r="J161" i="7"/>
  <c r="J103" i="7"/>
  <c r="P188" i="7"/>
  <c r="R193" i="7"/>
  <c r="T204" i="7"/>
  <c r="P210" i="7"/>
  <c r="BK214" i="7"/>
  <c r="J214" i="7" s="1"/>
  <c r="J108" i="7" s="1"/>
  <c r="R214" i="7"/>
  <c r="T146" i="2"/>
  <c r="R168" i="2"/>
  <c r="BK230" i="2"/>
  <c r="J230" i="2"/>
  <c r="J108" i="2"/>
  <c r="T249" i="2"/>
  <c r="P132" i="4"/>
  <c r="BK157" i="4"/>
  <c r="P164" i="4"/>
  <c r="T217" i="4"/>
  <c r="R229" i="4"/>
  <c r="T139" i="5"/>
  <c r="R156" i="5"/>
  <c r="BK213" i="5"/>
  <c r="J213" i="5"/>
  <c r="J105" i="5" s="1"/>
  <c r="BK227" i="5"/>
  <c r="J227" i="5"/>
  <c r="J108" i="5" s="1"/>
  <c r="T134" i="6"/>
  <c r="T133" i="6" s="1"/>
  <c r="T178" i="6"/>
  <c r="P233" i="6"/>
  <c r="BK138" i="7"/>
  <c r="J138" i="7"/>
  <c r="J99" i="7"/>
  <c r="R161" i="7"/>
  <c r="R188" i="7"/>
  <c r="T193" i="7"/>
  <c r="T210" i="7"/>
  <c r="T214" i="7"/>
  <c r="BK256" i="2"/>
  <c r="J256" i="2" s="1"/>
  <c r="J113" i="2" s="1"/>
  <c r="BK234" i="5"/>
  <c r="J234" i="5"/>
  <c r="J110" i="5"/>
  <c r="BK246" i="6"/>
  <c r="J246" i="6"/>
  <c r="J112" i="6" s="1"/>
  <c r="BK153" i="7"/>
  <c r="J153" i="7"/>
  <c r="J100" i="7" s="1"/>
  <c r="BK236" i="4"/>
  <c r="J236" i="4" s="1"/>
  <c r="J110" i="4" s="1"/>
  <c r="BK219" i="5"/>
  <c r="J219" i="5"/>
  <c r="J106" i="5"/>
  <c r="BK161" i="2"/>
  <c r="J161" i="2" s="1"/>
  <c r="J101" i="2" s="1"/>
  <c r="BK160" i="3"/>
  <c r="J160" i="3"/>
  <c r="J101" i="3" s="1"/>
  <c r="BK256" i="3"/>
  <c r="J256" i="3" s="1"/>
  <c r="J112" i="3" s="1"/>
  <c r="BK153" i="5"/>
  <c r="J153" i="5"/>
  <c r="J100" i="5"/>
  <c r="BK154" i="4"/>
  <c r="J154" i="4" s="1"/>
  <c r="J100" i="4" s="1"/>
  <c r="BK160" i="6"/>
  <c r="J160" i="6"/>
  <c r="J101" i="6" s="1"/>
  <c r="BK217" i="7"/>
  <c r="J217" i="7" s="1"/>
  <c r="J109" i="7" s="1"/>
  <c r="J123" i="7"/>
  <c r="BF133" i="7"/>
  <c r="BF154" i="7"/>
  <c r="BF159" i="7"/>
  <c r="BF164" i="7"/>
  <c r="BF142" i="7"/>
  <c r="BF151" i="7"/>
  <c r="BF157" i="7"/>
  <c r="BF158" i="7"/>
  <c r="BF166" i="7"/>
  <c r="BF191" i="7"/>
  <c r="BF192" i="7"/>
  <c r="BF199" i="7"/>
  <c r="BF201" i="7"/>
  <c r="BF213" i="7"/>
  <c r="F91" i="7"/>
  <c r="BF135" i="7"/>
  <c r="BF141" i="7"/>
  <c r="BF145" i="7"/>
  <c r="BF150" i="7"/>
  <c r="BF168" i="7"/>
  <c r="BF173" i="7"/>
  <c r="BF186" i="7"/>
  <c r="BF190" i="7"/>
  <c r="F92" i="7"/>
  <c r="BF163" i="7"/>
  <c r="BF174" i="7"/>
  <c r="BF177" i="7"/>
  <c r="BF200" i="7"/>
  <c r="BF203" i="7"/>
  <c r="BF207" i="7"/>
  <c r="BF215" i="7"/>
  <c r="BF218" i="7"/>
  <c r="J134" i="6"/>
  <c r="J98" i="6" s="1"/>
  <c r="E85" i="7"/>
  <c r="BF152" i="7"/>
  <c r="BF160" i="7"/>
  <c r="BF197" i="7"/>
  <c r="BF144" i="7"/>
  <c r="BF147" i="7"/>
  <c r="BF178" i="7"/>
  <c r="BF189" i="7"/>
  <c r="BF195" i="7"/>
  <c r="BF198" i="7"/>
  <c r="BF208" i="7"/>
  <c r="J91" i="7"/>
  <c r="BF140" i="7"/>
  <c r="BF149" i="7"/>
  <c r="BF181" i="7"/>
  <c r="BF185" i="7"/>
  <c r="BF187" i="7"/>
  <c r="BF205" i="7"/>
  <c r="BF211" i="7"/>
  <c r="BF212" i="7"/>
  <c r="BF132" i="7"/>
  <c r="BF143" i="7"/>
  <c r="BF169" i="7"/>
  <c r="BF175" i="7"/>
  <c r="BF206" i="7"/>
  <c r="BF209" i="7"/>
  <c r="J163" i="6"/>
  <c r="J103" i="6"/>
  <c r="BF136" i="7"/>
  <c r="BF137" i="7"/>
  <c r="BF146" i="7"/>
  <c r="BF162" i="7"/>
  <c r="BF179" i="7"/>
  <c r="BF180" i="7"/>
  <c r="BF183" i="7"/>
  <c r="BF184" i="7"/>
  <c r="BF194" i="7"/>
  <c r="BF216" i="7"/>
  <c r="BF148" i="7"/>
  <c r="BF170" i="7"/>
  <c r="BF172" i="7"/>
  <c r="BF182" i="7"/>
  <c r="BF202" i="7"/>
  <c r="BF134" i="7"/>
  <c r="BF139" i="7"/>
  <c r="BF165" i="7"/>
  <c r="BF167" i="7"/>
  <c r="BF171" i="7"/>
  <c r="BF176" i="7"/>
  <c r="BF196" i="7"/>
  <c r="J132" i="5"/>
  <c r="J98" i="5"/>
  <c r="F91" i="6"/>
  <c r="J126" i="6"/>
  <c r="BF172" i="6"/>
  <c r="BF202" i="6"/>
  <c r="BF208" i="6"/>
  <c r="BF211" i="6"/>
  <c r="BF217" i="6"/>
  <c r="BF220" i="6"/>
  <c r="BF223" i="6"/>
  <c r="BF232" i="6"/>
  <c r="BK155" i="5"/>
  <c r="J155" i="5"/>
  <c r="J101" i="5"/>
  <c r="E122" i="6"/>
  <c r="BF141" i="6"/>
  <c r="BF180" i="6"/>
  <c r="BF181" i="6"/>
  <c r="BF191" i="6"/>
  <c r="BF193" i="6"/>
  <c r="BF200" i="6"/>
  <c r="BF204" i="6"/>
  <c r="BF226" i="6"/>
  <c r="J91" i="6"/>
  <c r="BF144" i="6"/>
  <c r="BF147" i="6"/>
  <c r="BF174" i="6"/>
  <c r="BF179" i="6"/>
  <c r="BF185" i="6"/>
  <c r="BF186" i="6"/>
  <c r="BF216" i="6"/>
  <c r="BF219" i="6"/>
  <c r="BF242" i="6"/>
  <c r="BF245" i="6"/>
  <c r="BF140" i="6"/>
  <c r="BF142" i="6"/>
  <c r="BF146" i="6"/>
  <c r="BF150" i="6"/>
  <c r="BF159" i="6"/>
  <c r="BF168" i="6"/>
  <c r="BF182" i="6"/>
  <c r="BF183" i="6"/>
  <c r="BF196" i="6"/>
  <c r="BF247" i="6"/>
  <c r="F92" i="6"/>
  <c r="BF136" i="6"/>
  <c r="BF143" i="6"/>
  <c r="BF155" i="6"/>
  <c r="BF156" i="6"/>
  <c r="BF157" i="6"/>
  <c r="BF165" i="6"/>
  <c r="BF173" i="6"/>
  <c r="BF194" i="6"/>
  <c r="BF199" i="6"/>
  <c r="BF206" i="6"/>
  <c r="BF215" i="6"/>
  <c r="BF221" i="6"/>
  <c r="BF224" i="6"/>
  <c r="BF158" i="6"/>
  <c r="BF164" i="6"/>
  <c r="BF171" i="6"/>
  <c r="BF177" i="6"/>
  <c r="BF198" i="6"/>
  <c r="BF207" i="6"/>
  <c r="BF213" i="6"/>
  <c r="BF214" i="6"/>
  <c r="BF229" i="6"/>
  <c r="BF231" i="6"/>
  <c r="BF234" i="6"/>
  <c r="BF235" i="6"/>
  <c r="BF135" i="6"/>
  <c r="BF139" i="6"/>
  <c r="BF148" i="6"/>
  <c r="BF153" i="6"/>
  <c r="BF166" i="6"/>
  <c r="BF203" i="6"/>
  <c r="BF212" i="6"/>
  <c r="BF228" i="6"/>
  <c r="BF236" i="6"/>
  <c r="BF244" i="6"/>
  <c r="BF149" i="6"/>
  <c r="BF154" i="6"/>
  <c r="BF176" i="6"/>
  <c r="BF188" i="6"/>
  <c r="BF192" i="6"/>
  <c r="BF201" i="6"/>
  <c r="BF225" i="6"/>
  <c r="BF241" i="6"/>
  <c r="BF184" i="6"/>
  <c r="BF189" i="6"/>
  <c r="BF209" i="6"/>
  <c r="BF210" i="6"/>
  <c r="BF218" i="6"/>
  <c r="BF238" i="6"/>
  <c r="BF138" i="6"/>
  <c r="BF151" i="6"/>
  <c r="BF152" i="6"/>
  <c r="BF161" i="6"/>
  <c r="BF169" i="6"/>
  <c r="BF175" i="6"/>
  <c r="BF187" i="6"/>
  <c r="BF190" i="6"/>
  <c r="BF195" i="6"/>
  <c r="BF197" i="6"/>
  <c r="BF205" i="6"/>
  <c r="BF230" i="6"/>
  <c r="BF237" i="6"/>
  <c r="BF240" i="6"/>
  <c r="BF135" i="5"/>
  <c r="BF167" i="5"/>
  <c r="BF168" i="5"/>
  <c r="BF169" i="5"/>
  <c r="J157" i="4"/>
  <c r="J102" i="4"/>
  <c r="F92" i="5"/>
  <c r="J126" i="5"/>
  <c r="BF144" i="5"/>
  <c r="BF154" i="5"/>
  <c r="BF173" i="5"/>
  <c r="BF184" i="5"/>
  <c r="BF209" i="5"/>
  <c r="J89" i="5"/>
  <c r="F126" i="5"/>
  <c r="BF140" i="5"/>
  <c r="BF147" i="5"/>
  <c r="BF157" i="5"/>
  <c r="BF175" i="5"/>
  <c r="BF176" i="5"/>
  <c r="BF181" i="5"/>
  <c r="BF187" i="5"/>
  <c r="BF197" i="5"/>
  <c r="BF198" i="5"/>
  <c r="BF212" i="5"/>
  <c r="BF229" i="5"/>
  <c r="E120" i="5"/>
  <c r="BF136" i="5"/>
  <c r="BF137" i="5"/>
  <c r="BF138" i="5"/>
  <c r="BF159" i="5"/>
  <c r="BF161" i="5"/>
  <c r="BF172" i="5"/>
  <c r="BF180" i="5"/>
  <c r="BF191" i="5"/>
  <c r="BF194" i="5"/>
  <c r="BF196" i="5"/>
  <c r="BF216" i="5"/>
  <c r="BF220" i="5"/>
  <c r="BF146" i="5"/>
  <c r="BF148" i="5"/>
  <c r="BF162" i="5"/>
  <c r="BF177" i="5"/>
  <c r="BF183" i="5"/>
  <c r="BF189" i="5"/>
  <c r="BF206" i="5"/>
  <c r="BF230" i="5"/>
  <c r="BF134" i="5"/>
  <c r="BF149" i="5"/>
  <c r="BF150" i="5"/>
  <c r="BF164" i="5"/>
  <c r="BF174" i="5"/>
  <c r="BF200" i="5"/>
  <c r="BF218" i="5"/>
  <c r="BF224" i="5"/>
  <c r="BF133" i="5"/>
  <c r="BF142" i="5"/>
  <c r="BF151" i="5"/>
  <c r="BF165" i="5"/>
  <c r="BF170" i="5"/>
  <c r="BF178" i="5"/>
  <c r="BF182" i="5"/>
  <c r="BF186" i="5"/>
  <c r="BF190" i="5"/>
  <c r="BF201" i="5"/>
  <c r="BF204" i="5"/>
  <c r="BF207" i="5"/>
  <c r="BF210" i="5"/>
  <c r="BF214" i="5"/>
  <c r="BF217" i="5"/>
  <c r="BF222" i="5"/>
  <c r="BF225" i="5"/>
  <c r="BF152" i="5"/>
  <c r="BF188" i="5"/>
  <c r="BF193" i="5"/>
  <c r="BF211" i="5"/>
  <c r="BF228" i="5"/>
  <c r="BF143" i="5"/>
  <c r="BF145" i="5"/>
  <c r="BF158" i="5"/>
  <c r="BF203" i="5"/>
  <c r="BF208" i="5"/>
  <c r="BF215" i="5"/>
  <c r="BF223" i="5"/>
  <c r="BF232" i="5"/>
  <c r="BF179" i="5"/>
  <c r="BF195" i="5"/>
  <c r="BF233" i="5"/>
  <c r="BF141" i="5"/>
  <c r="BF160" i="5"/>
  <c r="BF166" i="5"/>
  <c r="BF185" i="5"/>
  <c r="BF192" i="5"/>
  <c r="BF199" i="5"/>
  <c r="BF202" i="5"/>
  <c r="BF205" i="5"/>
  <c r="BF226" i="5"/>
  <c r="BF235" i="5"/>
  <c r="F92" i="4"/>
  <c r="BF160" i="4"/>
  <c r="BF179" i="4"/>
  <c r="BF184" i="4"/>
  <c r="BF187" i="4"/>
  <c r="BK162" i="3"/>
  <c r="J162" i="3" s="1"/>
  <c r="J102" i="3" s="1"/>
  <c r="J89" i="4"/>
  <c r="BF136" i="4"/>
  <c r="BF145" i="4"/>
  <c r="BF152" i="4"/>
  <c r="BF162" i="4"/>
  <c r="BF175" i="4"/>
  <c r="BF192" i="4"/>
  <c r="BF193" i="4"/>
  <c r="BF200" i="4"/>
  <c r="BF213" i="4"/>
  <c r="E85" i="4"/>
  <c r="BF142" i="4"/>
  <c r="BF148" i="4"/>
  <c r="BF197" i="4"/>
  <c r="BF216" i="4"/>
  <c r="J126" i="4"/>
  <c r="BF133" i="4"/>
  <c r="BF146" i="4"/>
  <c r="BF155" i="4"/>
  <c r="BF171" i="4"/>
  <c r="BF186" i="4"/>
  <c r="BF189" i="4"/>
  <c r="BF190" i="4"/>
  <c r="BF198" i="4"/>
  <c r="BF201" i="4"/>
  <c r="BF204" i="4"/>
  <c r="BF234" i="4"/>
  <c r="BF235" i="4"/>
  <c r="BF237" i="4"/>
  <c r="BF138" i="4"/>
  <c r="BF165" i="4"/>
  <c r="BF166" i="4"/>
  <c r="BF170" i="4"/>
  <c r="BF205" i="4"/>
  <c r="BF206" i="4"/>
  <c r="BF220" i="4"/>
  <c r="BF232" i="4"/>
  <c r="F126" i="4"/>
  <c r="BF135" i="4"/>
  <c r="BF140" i="4"/>
  <c r="BF143" i="4"/>
  <c r="BF150" i="4"/>
  <c r="BF153" i="4"/>
  <c r="BF158" i="4"/>
  <c r="BF169" i="4"/>
  <c r="BF194" i="4"/>
  <c r="BF208" i="4"/>
  <c r="BF222" i="4"/>
  <c r="BF134" i="4"/>
  <c r="BF147" i="4"/>
  <c r="BF178" i="4"/>
  <c r="BF180" i="4"/>
  <c r="BF183" i="4"/>
  <c r="BF188" i="4"/>
  <c r="BF191" i="4"/>
  <c r="BF199" i="4"/>
  <c r="BF203" i="4"/>
  <c r="BF209" i="4"/>
  <c r="BF218" i="4"/>
  <c r="BF225" i="4"/>
  <c r="BF231" i="4"/>
  <c r="BK133" i="3"/>
  <c r="BK132" i="3" s="1"/>
  <c r="J132" i="3" s="1"/>
  <c r="J96" i="3" s="1"/>
  <c r="BF144" i="4"/>
  <c r="BF173" i="4"/>
  <c r="BF181" i="4"/>
  <c r="BF210" i="4"/>
  <c r="BF161" i="4"/>
  <c r="BF163" i="4"/>
  <c r="BF174" i="4"/>
  <c r="BF182" i="4"/>
  <c r="BF185" i="4"/>
  <c r="BF195" i="4"/>
  <c r="BF202" i="4"/>
  <c r="BF207" i="4"/>
  <c r="BF211" i="4"/>
  <c r="BF227" i="4"/>
  <c r="BF230" i="4"/>
  <c r="BF224" i="4"/>
  <c r="BF167" i="4"/>
  <c r="BF168" i="4"/>
  <c r="BF226" i="4"/>
  <c r="BF228" i="4"/>
  <c r="BF137" i="4"/>
  <c r="BF141" i="4"/>
  <c r="BF149" i="4"/>
  <c r="BF151" i="4"/>
  <c r="BF159" i="4"/>
  <c r="BF176" i="4"/>
  <c r="BF177" i="4"/>
  <c r="BF196" i="4"/>
  <c r="BF214" i="4"/>
  <c r="BF215" i="4"/>
  <c r="BF219" i="4"/>
  <c r="BF221" i="4"/>
  <c r="BF159" i="3"/>
  <c r="J91" i="3"/>
  <c r="F129" i="3"/>
  <c r="BF154" i="3"/>
  <c r="BF186" i="3"/>
  <c r="BF191" i="3"/>
  <c r="BF221" i="3"/>
  <c r="BF228" i="3"/>
  <c r="BF251" i="3"/>
  <c r="BF252" i="3"/>
  <c r="E122" i="3"/>
  <c r="BF155" i="3"/>
  <c r="BF157" i="3"/>
  <c r="BF194" i="3"/>
  <c r="BF208" i="3"/>
  <c r="BF223" i="3"/>
  <c r="BF234" i="3"/>
  <c r="BF158" i="3"/>
  <c r="BF176" i="3"/>
  <c r="BF179" i="3"/>
  <c r="BF192" i="3"/>
  <c r="BF215" i="3"/>
  <c r="BF254" i="3"/>
  <c r="BF255" i="3"/>
  <c r="BF257" i="3"/>
  <c r="BF143" i="3"/>
  <c r="BF147" i="3"/>
  <c r="BF181" i="3"/>
  <c r="BF189" i="3"/>
  <c r="BF200" i="3"/>
  <c r="BF206" i="3"/>
  <c r="BF230" i="3"/>
  <c r="BF233" i="3"/>
  <c r="BF136" i="3"/>
  <c r="BF141" i="3"/>
  <c r="BF148" i="3"/>
  <c r="BF164" i="3"/>
  <c r="BF170" i="3"/>
  <c r="BF172" i="3"/>
  <c r="BF178" i="3"/>
  <c r="BF180" i="3"/>
  <c r="BF207" i="3"/>
  <c r="BF209" i="3"/>
  <c r="BF239" i="3"/>
  <c r="BF240" i="3"/>
  <c r="BF241" i="3"/>
  <c r="BF246" i="3"/>
  <c r="BF250" i="3"/>
  <c r="J89" i="3"/>
  <c r="BF151" i="3"/>
  <c r="BF169" i="3"/>
  <c r="BF184" i="3"/>
  <c r="BF187" i="3"/>
  <c r="BF190" i="3"/>
  <c r="BF201" i="3"/>
  <c r="BF213" i="3"/>
  <c r="BF226" i="3"/>
  <c r="BF231" i="3"/>
  <c r="BF242" i="3"/>
  <c r="BF140" i="3"/>
  <c r="BF144" i="3"/>
  <c r="BF149" i="3"/>
  <c r="BF152" i="3"/>
  <c r="BF168" i="3"/>
  <c r="BF177" i="3"/>
  <c r="BF183" i="3"/>
  <c r="BF195" i="3"/>
  <c r="BF197" i="3"/>
  <c r="BF204" i="3"/>
  <c r="BF227" i="3"/>
  <c r="BF244" i="3"/>
  <c r="F91" i="3"/>
  <c r="BF138" i="3"/>
  <c r="BF153" i="3"/>
  <c r="BF166" i="3"/>
  <c r="BF171" i="3"/>
  <c r="BF173" i="3"/>
  <c r="BF199" i="3"/>
  <c r="BF210" i="3"/>
  <c r="BF212" i="3"/>
  <c r="BF214" i="3"/>
  <c r="BF222" i="3"/>
  <c r="BF236" i="3"/>
  <c r="BF135" i="3"/>
  <c r="BF139" i="3"/>
  <c r="BF150" i="3"/>
  <c r="BF156" i="3"/>
  <c r="BF161" i="3"/>
  <c r="BF188" i="3"/>
  <c r="BF216" i="3"/>
  <c r="BF217" i="3"/>
  <c r="BF219" i="3"/>
  <c r="BF220" i="3"/>
  <c r="BF224" i="3"/>
  <c r="BF229" i="3"/>
  <c r="BF238" i="3"/>
  <c r="BF248" i="3"/>
  <c r="BF196" i="3"/>
  <c r="BF205" i="3"/>
  <c r="BF211" i="3"/>
  <c r="BF225" i="3"/>
  <c r="BF245" i="3"/>
  <c r="BF247" i="3"/>
  <c r="BF142" i="3"/>
  <c r="BF146" i="3"/>
  <c r="BF165" i="3"/>
  <c r="BF175" i="3"/>
  <c r="BF185" i="3"/>
  <c r="BF193" i="3"/>
  <c r="BF198" i="3"/>
  <c r="BF202" i="3"/>
  <c r="BF203" i="3"/>
  <c r="BF218" i="3"/>
  <c r="BF235" i="3"/>
  <c r="E85" i="2"/>
  <c r="F91" i="2"/>
  <c r="BF145" i="2"/>
  <c r="J89" i="2"/>
  <c r="BF152" i="2"/>
  <c r="BF154" i="2"/>
  <c r="BF158" i="2"/>
  <c r="BF141" i="2"/>
  <c r="BF174" i="2"/>
  <c r="BF181" i="2"/>
  <c r="BF189" i="2"/>
  <c r="BF200" i="2"/>
  <c r="BF202" i="2"/>
  <c r="BF207" i="2"/>
  <c r="BF212" i="2"/>
  <c r="BF216" i="2"/>
  <c r="BF218" i="2"/>
  <c r="BF221" i="2"/>
  <c r="BF222" i="2"/>
  <c r="BF232" i="2"/>
  <c r="BF238" i="2"/>
  <c r="BF148" i="2"/>
  <c r="BF149" i="2"/>
  <c r="BF185" i="2"/>
  <c r="BF196" i="2"/>
  <c r="BF201" i="2"/>
  <c r="BF211" i="2"/>
  <c r="BF213" i="2"/>
  <c r="BF214" i="2"/>
  <c r="BF219" i="2"/>
  <c r="F130" i="2"/>
  <c r="BF190" i="2"/>
  <c r="BF192" i="2"/>
  <c r="BF193" i="2"/>
  <c r="BF205" i="2"/>
  <c r="BF217" i="2"/>
  <c r="BF229" i="2"/>
  <c r="BF137" i="2"/>
  <c r="BF140" i="2"/>
  <c r="BF165" i="2"/>
  <c r="BF176" i="2"/>
  <c r="BF186" i="2"/>
  <c r="BF209" i="2"/>
  <c r="BF231" i="2"/>
  <c r="BF139" i="2"/>
  <c r="BF159" i="2"/>
  <c r="BF179" i="2"/>
  <c r="BF188" i="2"/>
  <c r="BF191" i="2"/>
  <c r="BF197" i="2"/>
  <c r="BF198" i="2"/>
  <c r="BF223" i="2"/>
  <c r="BF224" i="2"/>
  <c r="BF226" i="2"/>
  <c r="BF144" i="2"/>
  <c r="BF147" i="2"/>
  <c r="BF156" i="2"/>
  <c r="BF170" i="2"/>
  <c r="BF171" i="2"/>
  <c r="BF177" i="2"/>
  <c r="BF187" i="2"/>
  <c r="BF199" i="2"/>
  <c r="BF215" i="2"/>
  <c r="BF225" i="2"/>
  <c r="BF234" i="2"/>
  <c r="BF246" i="2"/>
  <c r="BF247" i="2"/>
  <c r="BF252" i="2"/>
  <c r="J91" i="2"/>
  <c r="BF136" i="2"/>
  <c r="BF150" i="2"/>
  <c r="BF160" i="2"/>
  <c r="BF180" i="2"/>
  <c r="BF182" i="2"/>
  <c r="BF184" i="2"/>
  <c r="BF203" i="2"/>
  <c r="BF208" i="2"/>
  <c r="BF228" i="2"/>
  <c r="BF142" i="2"/>
  <c r="BF143" i="2"/>
  <c r="BF151" i="2"/>
  <c r="BF162" i="2"/>
  <c r="BF166" i="2"/>
  <c r="BF167" i="2"/>
  <c r="BF169" i="2"/>
  <c r="BF172" i="2"/>
  <c r="BF173" i="2"/>
  <c r="BF194" i="2"/>
  <c r="BF204" i="2"/>
  <c r="BF233" i="2"/>
  <c r="BF236" i="2"/>
  <c r="BF239" i="2"/>
  <c r="BF240" i="2"/>
  <c r="BF241" i="2"/>
  <c r="BF242" i="2"/>
  <c r="BF244" i="2"/>
  <c r="BF248" i="2"/>
  <c r="BF250" i="2"/>
  <c r="BF153" i="2"/>
  <c r="BF155" i="2"/>
  <c r="BF157" i="2"/>
  <c r="BF178" i="2"/>
  <c r="BF195" i="2"/>
  <c r="BF206" i="2"/>
  <c r="BF210" i="2"/>
  <c r="BF220" i="2"/>
  <c r="BF235" i="2"/>
  <c r="BF245" i="2"/>
  <c r="BF251" i="2"/>
  <c r="BF254" i="2"/>
  <c r="BF255" i="2"/>
  <c r="BF257" i="2"/>
  <c r="F36" i="3"/>
  <c r="BC96" i="1" s="1"/>
  <c r="F35" i="5"/>
  <c r="BB98" i="1" s="1"/>
  <c r="J33" i="3"/>
  <c r="AV96" i="1" s="1"/>
  <c r="F36" i="5"/>
  <c r="BC98" i="1" s="1"/>
  <c r="F35" i="3"/>
  <c r="BB96" i="1" s="1"/>
  <c r="J33" i="4"/>
  <c r="AV97" i="1" s="1"/>
  <c r="F36" i="6"/>
  <c r="BC99" i="1" s="1"/>
  <c r="J33" i="7"/>
  <c r="AV100" i="1" s="1"/>
  <c r="F36" i="2"/>
  <c r="BC95" i="1" s="1"/>
  <c r="F35" i="4"/>
  <c r="BB97" i="1" s="1"/>
  <c r="F35" i="6"/>
  <c r="BB99" i="1" s="1"/>
  <c r="F37" i="2"/>
  <c r="BD95" i="1" s="1"/>
  <c r="F36" i="4"/>
  <c r="BC97" i="1" s="1"/>
  <c r="F33" i="7"/>
  <c r="AZ100" i="1" s="1"/>
  <c r="F33" i="3"/>
  <c r="AZ96" i="1" s="1"/>
  <c r="F33" i="5"/>
  <c r="AZ98" i="1" s="1"/>
  <c r="F33" i="2"/>
  <c r="AZ95" i="1" s="1"/>
  <c r="F37" i="5"/>
  <c r="BD98" i="1" s="1"/>
  <c r="F37" i="7"/>
  <c r="BD100" i="1" s="1"/>
  <c r="F35" i="2"/>
  <c r="BB95" i="1" s="1"/>
  <c r="F37" i="6"/>
  <c r="BD99" i="1" s="1"/>
  <c r="F33" i="4"/>
  <c r="AZ97" i="1" s="1"/>
  <c r="F37" i="4"/>
  <c r="BD97" i="1" s="1"/>
  <c r="J33" i="6"/>
  <c r="AV99" i="1" s="1"/>
  <c r="F36" i="7"/>
  <c r="BC100" i="1" s="1"/>
  <c r="F37" i="3"/>
  <c r="BD96" i="1" s="1"/>
  <c r="F33" i="6"/>
  <c r="AZ99" i="1" s="1"/>
  <c r="F35" i="7"/>
  <c r="BB100" i="1" s="1"/>
  <c r="J33" i="2"/>
  <c r="AV95" i="1" s="1"/>
  <c r="J33" i="5"/>
  <c r="AV98" i="1" s="1"/>
  <c r="J237" i="2" l="1"/>
  <c r="J109" i="2" s="1"/>
  <c r="BK134" i="2"/>
  <c r="BK156" i="4"/>
  <c r="J156" i="4" s="1"/>
  <c r="J101" i="4" s="1"/>
  <c r="P162" i="3"/>
  <c r="R155" i="7"/>
  <c r="P155" i="5"/>
  <c r="P130" i="5" s="1"/>
  <c r="AU98" i="1" s="1"/>
  <c r="T162" i="3"/>
  <c r="T131" i="5"/>
  <c r="BK130" i="7"/>
  <c r="R130" i="7"/>
  <c r="R129" i="7" s="1"/>
  <c r="P130" i="7"/>
  <c r="T134" i="2"/>
  <c r="R163" i="2"/>
  <c r="P162" i="6"/>
  <c r="BK133" i="6"/>
  <c r="T155" i="5"/>
  <c r="BK155" i="7"/>
  <c r="J155" i="7"/>
  <c r="J101" i="7"/>
  <c r="R162" i="3"/>
  <c r="R132" i="3"/>
  <c r="R131" i="4"/>
  <c r="R162" i="6"/>
  <c r="P155" i="7"/>
  <c r="P131" i="4"/>
  <c r="T156" i="4"/>
  <c r="T130" i="4"/>
  <c r="R155" i="5"/>
  <c r="P133" i="3"/>
  <c r="P132" i="3"/>
  <c r="AU96" i="1"/>
  <c r="T133" i="3"/>
  <c r="T132" i="3"/>
  <c r="P163" i="2"/>
  <c r="P156" i="4"/>
  <c r="T155" i="7"/>
  <c r="T162" i="6"/>
  <c r="T132" i="6"/>
  <c r="R131" i="5"/>
  <c r="R130" i="5" s="1"/>
  <c r="R133" i="6"/>
  <c r="R132" i="6"/>
  <c r="P134" i="2"/>
  <c r="P133" i="2"/>
  <c r="AU95" i="1"/>
  <c r="BK131" i="4"/>
  <c r="BK130" i="4"/>
  <c r="J130" i="4"/>
  <c r="T130" i="7"/>
  <c r="T129" i="7"/>
  <c r="R134" i="2"/>
  <c r="R133" i="2" s="1"/>
  <c r="BK131" i="5"/>
  <c r="J131" i="5"/>
  <c r="J97" i="5"/>
  <c r="R156" i="4"/>
  <c r="P133" i="6"/>
  <c r="P132" i="6" s="1"/>
  <c r="AU99" i="1" s="1"/>
  <c r="BK162" i="6"/>
  <c r="J162" i="6" s="1"/>
  <c r="J102" i="6" s="1"/>
  <c r="T163" i="2"/>
  <c r="J131" i="7"/>
  <c r="J98" i="7"/>
  <c r="J156" i="7"/>
  <c r="J102" i="7"/>
  <c r="J133" i="3"/>
  <c r="J97" i="3"/>
  <c r="BK133" i="2"/>
  <c r="J133" i="2"/>
  <c r="J96" i="2"/>
  <c r="J134" i="2"/>
  <c r="J97" i="2"/>
  <c r="F34" i="2"/>
  <c r="BA95" i="1" s="1"/>
  <c r="BD94" i="1"/>
  <c r="W33" i="1"/>
  <c r="J34" i="3"/>
  <c r="AW96" i="1" s="1"/>
  <c r="AT96" i="1" s="1"/>
  <c r="J34" i="7"/>
  <c r="AW100" i="1" s="1"/>
  <c r="AT100" i="1" s="1"/>
  <c r="J30" i="3"/>
  <c r="AG96" i="1"/>
  <c r="J34" i="5"/>
  <c r="AW98" i="1" s="1"/>
  <c r="AT98" i="1" s="1"/>
  <c r="BB94" i="1"/>
  <c r="W31" i="1"/>
  <c r="J34" i="2"/>
  <c r="AW95" i="1" s="1"/>
  <c r="AT95" i="1" s="1"/>
  <c r="BC94" i="1"/>
  <c r="W32" i="1"/>
  <c r="J34" i="4"/>
  <c r="AW97" i="1" s="1"/>
  <c r="AT97" i="1" s="1"/>
  <c r="F34" i="6"/>
  <c r="BA99" i="1" s="1"/>
  <c r="J30" i="4"/>
  <c r="AG97" i="1"/>
  <c r="F34" i="3"/>
  <c r="BA96" i="1" s="1"/>
  <c r="F34" i="7"/>
  <c r="BA100" i="1" s="1"/>
  <c r="F34" i="4"/>
  <c r="BA97" i="1" s="1"/>
  <c r="AZ94" i="1"/>
  <c r="AV94" i="1"/>
  <c r="AK29" i="1" s="1"/>
  <c r="F34" i="5"/>
  <c r="BA98" i="1" s="1"/>
  <c r="J34" i="6"/>
  <c r="AW99" i="1" s="1"/>
  <c r="AT99" i="1" s="1"/>
  <c r="R130" i="4" l="1"/>
  <c r="P130" i="4"/>
  <c r="AU97" i="1"/>
  <c r="BK132" i="6"/>
  <c r="J132" i="6"/>
  <c r="J30" i="6" s="1"/>
  <c r="AG99" i="1" s="1"/>
  <c r="T133" i="2"/>
  <c r="P129" i="7"/>
  <c r="AU100" i="1" s="1"/>
  <c r="BK129" i="7"/>
  <c r="J129" i="7" s="1"/>
  <c r="J96" i="7" s="1"/>
  <c r="T130" i="5"/>
  <c r="J131" i="4"/>
  <c r="J97" i="4"/>
  <c r="BK130" i="5"/>
  <c r="J130" i="5"/>
  <c r="J130" i="7"/>
  <c r="J97" i="7"/>
  <c r="J133" i="6"/>
  <c r="J97" i="6"/>
  <c r="J96" i="4"/>
  <c r="AN96" i="1"/>
  <c r="J39" i="4"/>
  <c r="J39" i="3"/>
  <c r="AN97" i="1"/>
  <c r="AX94" i="1"/>
  <c r="J30" i="5"/>
  <c r="AG98" i="1"/>
  <c r="W29" i="1"/>
  <c r="BA94" i="1"/>
  <c r="W30" i="1" s="1"/>
  <c r="J30" i="2"/>
  <c r="AG95" i="1" s="1"/>
  <c r="AY94" i="1"/>
  <c r="J39" i="6" l="1"/>
  <c r="J39" i="5"/>
  <c r="J96" i="6"/>
  <c r="J96" i="5"/>
  <c r="J39" i="2"/>
  <c r="AN95" i="1"/>
  <c r="AN98" i="1"/>
  <c r="AN99" i="1"/>
  <c r="J30" i="7"/>
  <c r="AG100" i="1" s="1"/>
  <c r="AG94" i="1" s="1"/>
  <c r="AK26" i="1" s="1"/>
  <c r="AK35" i="1" s="1"/>
  <c r="AU94" i="1"/>
  <c r="AW94" i="1"/>
  <c r="AK30" i="1"/>
  <c r="J39" i="7" l="1"/>
  <c r="AN100" i="1"/>
  <c r="AT94" i="1"/>
  <c r="AN94" i="1"/>
</calcChain>
</file>

<file path=xl/sharedStrings.xml><?xml version="1.0" encoding="utf-8"?>
<sst xmlns="http://schemas.openxmlformats.org/spreadsheetml/2006/main" count="9555" uniqueCount="989">
  <si>
    <t>Export Komplet</t>
  </si>
  <si>
    <t/>
  </si>
  <si>
    <t>2.0</t>
  </si>
  <si>
    <t>ZAMOK</t>
  </si>
  <si>
    <t>False</t>
  </si>
  <si>
    <t>{108e93a4-e1f9-4b72-8164-897406e38c7b}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</si>
  <si>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</si>
  <si>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</si>
  <si>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</si>
  <si>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</si>
  <si>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</si>
  <si>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</si>
  <si>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</si>
  <si>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PHZ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</si>
  <si>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</si>
  <si>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</si>
  <si>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zázemia Steel aréna Košice</t>
  </si>
  <si>
    <t>JKSO:</t>
  </si>
  <si>
    <t>KS:</t>
  </si>
  <si>
    <t>Miesto:</t>
  </si>
  <si>
    <t xml:space="preserve"> </t>
  </si>
  <si>
    <t>Dátum:</t>
  </si>
  <si>
    <t>27. 1. 2023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</si>
  <si>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</si>
  <si>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</si>
  <si>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</si>
  <si>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</si>
  <si>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</si>
  <si>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</si>
  <si>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</si>
  <si>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</si>
  <si>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Ing. Miloš Singovszki, PhD., MBA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</si>
  <si>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</si>
  <si>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</si>
  <si>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</si>
  <si>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</si>
  <si>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</si>
  <si>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</si>
  <si>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</si>
  <si>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</si>
  <si>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</si>
  <si>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</si>
  <si>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</si>
  <si>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</si>
  <si>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</si>
  <si>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</si>
  <si>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</si>
  <si>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</si>
  <si>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</si>
  <si>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</si>
  <si>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</si>
  <si>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</si>
  <si>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</si>
  <si>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</si>
  <si>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</si>
  <si>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</si>
  <si>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</si>
  <si>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</si>
  <si>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</si>
  <si>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</si>
  <si>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</si>
  <si>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</si>
  <si>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</si>
  <si>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</si>
  <si>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</si>
  <si>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</si>
  <si>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</si>
  <si>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</si>
  <si>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</si>
  <si>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</si>
  <si>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</si>
  <si>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</si>
  <si>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</si>
  <si>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</si>
  <si>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</si>
  <si>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</si>
  <si>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</si>
  <si>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</si>
  <si>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</si>
  <si>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Obnova sociálnych zariadení v priestoroch šatní</t>
  </si>
  <si>
    <t>STA</t>
  </si>
  <si>
    <t>1</t>
  </si>
  <si>
    <t>{edcdcd8d-c276-440a-9e3c-dfe4e454d1ab}</t>
  </si>
  <si>
    <t>02</t>
  </si>
  <si>
    <t>Obnova sociálnych zariadení 1.NP</t>
  </si>
  <si>
    <t>{564b4a7e-1f47-46fd-bdfa-df89728510b0}</t>
  </si>
  <si>
    <t>03</t>
  </si>
  <si>
    <t>Obnova sociálnych zariadení 2.NP</t>
  </si>
  <si>
    <t>{3164aa23-a93a-48d4-995b-dfe87456b498}</t>
  </si>
  <si>
    <t>04</t>
  </si>
  <si>
    <t>Obnova sociálnych zariadení 3.NP</t>
  </si>
  <si>
    <t>{246f87b9-aee5-4388-a139-8362c3d3ce64}</t>
  </si>
  <si>
    <t>05</t>
  </si>
  <si>
    <t>Obnova sociálnych zariadení 1.PP</t>
  </si>
  <si>
    <t>{ab039fb2-976a-4f80-bc09-37d1eaa5158d}</t>
  </si>
  <si>
    <t>06</t>
  </si>
  <si>
    <t>Dodatočné práce</t>
  </si>
  <si>
    <t>{857c3f47-a405-40e1-856c-a8dd63e91f33}</t>
  </si>
  <si>
    <t>KRYCÍ LIST ROZPOČTU</t>
  </si>
  <si>
    <t>Objekt:</t>
  </si>
  <si>
    <t>01 - Obnova sociálnych zariadení v priestoroch šatní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</si>
  <si>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</si>
  <si>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</si>
  <si>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</si>
  <si>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</si>
  <si>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</si>
  <si>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</si>
  <si>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</si>
  <si>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</si>
  <si>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</si>
  <si>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</si>
  <si>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</si>
  <si>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</si>
  <si>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</si>
  <si>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</si>
  <si>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</si>
  <si>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763 - Konštrukcie - drevostavby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</si>
  <si>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</si>
  <si>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</si>
  <si>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</si>
  <si>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784 - Maľby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</si>
  <si>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</si>
  <si>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</si>
  <si>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</si>
  <si>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</si>
  <si>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</si>
  <si>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</si>
  <si>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</si>
  <si>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</si>
  <si>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</si>
  <si>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</si>
  <si>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</si>
  <si>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</si>
  <si>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</si>
  <si>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</si>
  <si>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</si>
  <si>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</si>
  <si>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</si>
  <si>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</si>
  <si>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</si>
  <si>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</si>
  <si>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342272016.S</t>
  </si>
  <si>
    <t>Murovanie priečok z pórobetónových tvárnic hladkých s objemovou hmotnosťou do 600 kg/m3 hrúbky 50 mm</t>
  </si>
  <si>
    <t>m2</t>
  </si>
  <si>
    <t>4</t>
  </si>
  <si>
    <t>2</t>
  </si>
  <si>
    <t>-1148328600</t>
  </si>
  <si>
    <t>M</t>
  </si>
  <si>
    <t>595310003900.S</t>
  </si>
  <si>
    <t>Tvárnica pórobetónová hladká do 600 kg/m3 šírky 50 mm</t>
  </si>
  <si>
    <t>8</t>
  </si>
  <si>
    <t>-545069859</t>
  </si>
  <si>
    <t>6</t>
  </si>
  <si>
    <t>Úpravy povrchov, podlahy, osadenie</t>
  </si>
  <si>
    <t>113</t>
  </si>
  <si>
    <t>612421431.S</t>
  </si>
  <si>
    <t>Oprava vnútorných vápenných omietok stien, v množstve opravenej plochy nad 30 do 50 % štukových</t>
  </si>
  <si>
    <t>-1744822442</t>
  </si>
  <si>
    <t>612460121.S</t>
  </si>
  <si>
    <t>Príprava vnútorného podkladu stien penetráciou základnou</t>
  </si>
  <si>
    <t>20249397</t>
  </si>
  <si>
    <t>5</t>
  </si>
  <si>
    <t>612460151.S</t>
  </si>
  <si>
    <t>Príprava vnútorného podkladu stien cementovým prednástrekom, hr. 3 mm</t>
  </si>
  <si>
    <t>144917173</t>
  </si>
  <si>
    <t>612481119.S</t>
  </si>
  <si>
    <t>Potiahnutie vnútorných stien sklotextilnou mriežkou s celoplošným prilepením</t>
  </si>
  <si>
    <t>888967051</t>
  </si>
  <si>
    <t>7</t>
  </si>
  <si>
    <t>632001051.S</t>
  </si>
  <si>
    <t>Zhotovenie jednonásobného penetračného náteru pre potery a stierky</t>
  </si>
  <si>
    <t>1119630889</t>
  </si>
  <si>
    <t>585520008700.S</t>
  </si>
  <si>
    <t>Penetračný náter na nasiakavé podklady pod potery, samonivelizačné hmoty a stavebné lepidlá</t>
  </si>
  <si>
    <t>kg</t>
  </si>
  <si>
    <t>-1158486331</t>
  </si>
  <si>
    <t>114</t>
  </si>
  <si>
    <t>632452655.S</t>
  </si>
  <si>
    <t>Cementová samonivelizačná stierka, pevnosti v tlaku 25 MPa, hr. 20 mm</t>
  </si>
  <si>
    <t>438652318</t>
  </si>
  <si>
    <t>9</t>
  </si>
  <si>
    <t>Ostatné konštrukcie a práce-búranie</t>
  </si>
  <si>
    <t>104</t>
  </si>
  <si>
    <t>941955002.S</t>
  </si>
  <si>
    <t>Lešenie ľahké pracovné pomocné s výškou lešeňovej podlahy nad 1,20 do 1,90 m</t>
  </si>
  <si>
    <t>-537917960</t>
  </si>
  <si>
    <t>10</t>
  </si>
  <si>
    <t>952901411.S</t>
  </si>
  <si>
    <t>Vyčistenie objektov</t>
  </si>
  <si>
    <t>1953985440</t>
  </si>
  <si>
    <t>11</t>
  </si>
  <si>
    <t>776990105.S</t>
  </si>
  <si>
    <t>Vysávanie podkladu pred kladením podláh</t>
  </si>
  <si>
    <t>16</t>
  </si>
  <si>
    <t>-1836602408</t>
  </si>
  <si>
    <t>12</t>
  </si>
  <si>
    <t>965081712.S</t>
  </si>
  <si>
    <t>Búranie dlažieb, bez podklad. lôžka z xylolit., alebo keramických dlaždíc hr. do 10 mm,  -0,02000t</t>
  </si>
  <si>
    <t>-596854706</t>
  </si>
  <si>
    <t>13</t>
  </si>
  <si>
    <t>968061125.S</t>
  </si>
  <si>
    <t>Vyvesenie dreveného dverného krídla do suti plochy do 2 m2, -0,02400t</t>
  </si>
  <si>
    <t>ks</t>
  </si>
  <si>
    <t>444700894</t>
  </si>
  <si>
    <t>14</t>
  </si>
  <si>
    <t>974031122.SR</t>
  </si>
  <si>
    <t>Vysekanie rýh v akomkoľvek murive do hĺbky 30 mm a š. do 70 mm,  -0,00400 t</t>
  </si>
  <si>
    <t>m</t>
  </si>
  <si>
    <t>-1946247449</t>
  </si>
  <si>
    <t>115</t>
  </si>
  <si>
    <t>978013161.S</t>
  </si>
  <si>
    <t>Otlčenie omietok stien vnútorných vápenných alebo vápennocementových v rozsahu do 50 %,  -0,02000t</t>
  </si>
  <si>
    <t>-1390748011</t>
  </si>
  <si>
    <t>978059531.S</t>
  </si>
  <si>
    <t>Odsekanie a odobratie obkladov stien z obkladačiek vnútorných vrátane podkladovej omietky nad 2 m2,  -0,06800t</t>
  </si>
  <si>
    <t>1437349492</t>
  </si>
  <si>
    <t>17</t>
  </si>
  <si>
    <t>979081111.S</t>
  </si>
  <si>
    <t>Odvoz sutiny a vybúraných hmôt na skládku do 1 km</t>
  </si>
  <si>
    <t>t</t>
  </si>
  <si>
    <t>-9439830</t>
  </si>
  <si>
    <t>18</t>
  </si>
  <si>
    <t>979081121.S</t>
  </si>
  <si>
    <t>Odvoz sutiny a vybúraných hmôt na skládku za každý ďalší 1 km</t>
  </si>
  <si>
    <t>-115890634</t>
  </si>
  <si>
    <t>19</t>
  </si>
  <si>
    <t>979082111.S</t>
  </si>
  <si>
    <t>Vnútrostavenisková doprava sutiny a vybúraných hmôt do 10 m</t>
  </si>
  <si>
    <t>-357856737</t>
  </si>
  <si>
    <t>979082121.S</t>
  </si>
  <si>
    <t>Vnútrostavenisková doprava sutiny a vybúraných hmôt za každých ďalších 5 m</t>
  </si>
  <si>
    <t>-122520582</t>
  </si>
  <si>
    <t>21</t>
  </si>
  <si>
    <t>979089012.S</t>
  </si>
  <si>
    <t>Poplatok za skladovanie - betón, tehly, dlaždice (17 01) ostatné</t>
  </si>
  <si>
    <t>-2062919261</t>
  </si>
  <si>
    <t>22</t>
  </si>
  <si>
    <t>979089612.S</t>
  </si>
  <si>
    <t>Poplatok za skladovanie - iné odpady zo stavieb a demolácií (17 09), ostatné</t>
  </si>
  <si>
    <t>71238923</t>
  </si>
  <si>
    <t>99</t>
  </si>
  <si>
    <t>Presun hmôt HSV</t>
  </si>
  <si>
    <t>23</t>
  </si>
  <si>
    <t>998259011.SR</t>
  </si>
  <si>
    <t>Presun hmôt pre rekonštrukcie</t>
  </si>
  <si>
    <t>8242242</t>
  </si>
  <si>
    <t>PSV</t>
  </si>
  <si>
    <t>Práce a dodávky PSV</t>
  </si>
  <si>
    <t>711</t>
  </si>
  <si>
    <t>Izolácie proti vode a vlhkosti</t>
  </si>
  <si>
    <t>24</t>
  </si>
  <si>
    <t>711211001.S</t>
  </si>
  <si>
    <t>Jednozlož. hydroizolačná hmota disperzná, náter na vnútorne použitie vodorovná</t>
  </si>
  <si>
    <t>-548840148</t>
  </si>
  <si>
    <t>25</t>
  </si>
  <si>
    <t>711212001.S</t>
  </si>
  <si>
    <t>Jednozlož. hydroizolačná hmota disperzná, náter na vnútorne použitie zvislá</t>
  </si>
  <si>
    <t>-49215944</t>
  </si>
  <si>
    <t>26</t>
  </si>
  <si>
    <t>998711203.S</t>
  </si>
  <si>
    <t>Presun hmôt pre izoláciu proti vode v objektoch výšky nad 12 do 60 m</t>
  </si>
  <si>
    <t>%</t>
  </si>
  <si>
    <t>-994912681</t>
  </si>
  <si>
    <t>721</t>
  </si>
  <si>
    <t>Zdravotechnika - vnútorná kanalizácia</t>
  </si>
  <si>
    <t>27</t>
  </si>
  <si>
    <t>721172109.SR</t>
  </si>
  <si>
    <t xml:space="preserve">Úprava kanalizačného potrubia </t>
  </si>
  <si>
    <t>sub</t>
  </si>
  <si>
    <t>-71479275</t>
  </si>
  <si>
    <t>28</t>
  </si>
  <si>
    <t>721210812.SR</t>
  </si>
  <si>
    <t>Demontáž vpustu podlahového DN 70,  -0,02756t</t>
  </si>
  <si>
    <t>-419477628</t>
  </si>
  <si>
    <t>29</t>
  </si>
  <si>
    <t>721213006.S</t>
  </si>
  <si>
    <t>Montáž podlahového vpustu s vodorovným odtokom DN 75</t>
  </si>
  <si>
    <t>449138336</t>
  </si>
  <si>
    <t>30</t>
  </si>
  <si>
    <t>286630023000.S</t>
  </si>
  <si>
    <t>Podlahový vpust variabilný odtok DN 75, mriežka/krytka nerez</t>
  </si>
  <si>
    <t>32</t>
  </si>
  <si>
    <t>1937992234</t>
  </si>
  <si>
    <t>31</t>
  </si>
  <si>
    <t>721220801.S</t>
  </si>
  <si>
    <t>Demontáž zápachovej uzávierky do DN 70,  -0,00310t</t>
  </si>
  <si>
    <t>-1133741913</t>
  </si>
  <si>
    <t>998721203.S</t>
  </si>
  <si>
    <t>Presun hmôt pre vnútornú kanalizáciu v objektoch výšky nad 12 do 24 m</t>
  </si>
  <si>
    <t>-1144792163</t>
  </si>
  <si>
    <t>722</t>
  </si>
  <si>
    <t>Zdravotechnika - vnútorný vodovod</t>
  </si>
  <si>
    <t>33</t>
  </si>
  <si>
    <t>722130801.S</t>
  </si>
  <si>
    <t>Demontáž pôvodného potrubia do DN 25,  -0,00213t</t>
  </si>
  <si>
    <t>-774072373</t>
  </si>
  <si>
    <t>34</t>
  </si>
  <si>
    <t>722130802.S</t>
  </si>
  <si>
    <t>Demontáž pôvodného potrubia nad DN 25 do DN 40,  -0,00497t</t>
  </si>
  <si>
    <t>2019120487</t>
  </si>
  <si>
    <t>35</t>
  </si>
  <si>
    <t>616455111.SR</t>
  </si>
  <si>
    <t>Úprava existujúceho vododovdného potrubia podľa požiadaviek</t>
  </si>
  <si>
    <t>1144404940</t>
  </si>
  <si>
    <t>36</t>
  </si>
  <si>
    <t>722171131.SR</t>
  </si>
  <si>
    <t>Montáž vodovodného potrubia pre nové zariadenia</t>
  </si>
  <si>
    <t>-863525866</t>
  </si>
  <si>
    <t>37</t>
  </si>
  <si>
    <t>722220111.S</t>
  </si>
  <si>
    <t>Montáž armatúry závitovej s jedným závitom, nástenka pre výtokový ventil G 1/2</t>
  </si>
  <si>
    <t>174605864</t>
  </si>
  <si>
    <t>38</t>
  </si>
  <si>
    <t>551110007700.SR</t>
  </si>
  <si>
    <t>Ventil pre vodu rohový 1/2", niklovaná mosadz</t>
  </si>
  <si>
    <t>-1721520545</t>
  </si>
  <si>
    <t>39</t>
  </si>
  <si>
    <t>998722203.S</t>
  </si>
  <si>
    <t>Presun hmôt pre vnútorný vodovod v objektoch výšky nad 12 do 24 m</t>
  </si>
  <si>
    <t>-1181357851</t>
  </si>
  <si>
    <t>725</t>
  </si>
  <si>
    <t>Zdravotechnika - zariaďovacie predmety</t>
  </si>
  <si>
    <t>40</t>
  </si>
  <si>
    <t>725110811.S</t>
  </si>
  <si>
    <t>Demontáž záchoda splachovacieho s nádržou alebo s tlakovým splachovačom,  -0,01933t</t>
  </si>
  <si>
    <t>súb.</t>
  </si>
  <si>
    <t>1770437454</t>
  </si>
  <si>
    <t>41</t>
  </si>
  <si>
    <t>725119211.S</t>
  </si>
  <si>
    <t>Montáž záchodovej misy nerezovej stojacej na zemi, antivandal</t>
  </si>
  <si>
    <t>762244169</t>
  </si>
  <si>
    <t>42</t>
  </si>
  <si>
    <t>552360001700.S</t>
  </si>
  <si>
    <t>Záchodová misa nerezová samostatne stojaca, napr. Sanela SLWN 03</t>
  </si>
  <si>
    <t>1272783139</t>
  </si>
  <si>
    <t>43</t>
  </si>
  <si>
    <t>725119216.SR</t>
  </si>
  <si>
    <t>Montáž nerezového umývadla antivandal, závesné</t>
  </si>
  <si>
    <t>1199237610</t>
  </si>
  <si>
    <t>44</t>
  </si>
  <si>
    <t>552360002900</t>
  </si>
  <si>
    <t>Umývadlo antivandal nerezové závesné so zapachovou uzávierkou</t>
  </si>
  <si>
    <t>-1922068854</t>
  </si>
  <si>
    <t>45</t>
  </si>
  <si>
    <t>725129225.S</t>
  </si>
  <si>
    <t>Montáž pisoára z nerezu so zadným vtokom a automatickým splachovaním a napájacím zdrojom</t>
  </si>
  <si>
    <t>789219567</t>
  </si>
  <si>
    <t>46</t>
  </si>
  <si>
    <t>551790000100.S</t>
  </si>
  <si>
    <t>Napájací zdroj 230/24 V, rozmer 170x130x80 mm k automatickému splachovaču</t>
  </si>
  <si>
    <t>1948494685</t>
  </si>
  <si>
    <t>47</t>
  </si>
  <si>
    <t>552360000300.S</t>
  </si>
  <si>
    <t>Pisoár nerezový s integrovaným automatickým splachovačom a napájacím zdrojom</t>
  </si>
  <si>
    <t>1008502208</t>
  </si>
  <si>
    <t>48</t>
  </si>
  <si>
    <t>725130811.S</t>
  </si>
  <si>
    <t>Demontáž pisoárového státia 1 dielnych,  -0,03968t</t>
  </si>
  <si>
    <t>684868387</t>
  </si>
  <si>
    <t>49</t>
  </si>
  <si>
    <t>725137911.S</t>
  </si>
  <si>
    <t>Príplatok za každý ďalší diel pisoárového stánia -0,03400t</t>
  </si>
  <si>
    <t>639660715</t>
  </si>
  <si>
    <t>50</t>
  </si>
  <si>
    <t>725149701.S</t>
  </si>
  <si>
    <t>Montáž predstenového systému záchodov do masívnej murovanej konštrukcie</t>
  </si>
  <si>
    <t>-2141722291</t>
  </si>
  <si>
    <t>51</t>
  </si>
  <si>
    <t>552370001600.S</t>
  </si>
  <si>
    <t>Predstenový systém pre WC s podomietkovou nádržou do murovaných alebo betónových konštrukcií</t>
  </si>
  <si>
    <t>-1612185263</t>
  </si>
  <si>
    <t>52</t>
  </si>
  <si>
    <t>725210821.S</t>
  </si>
  <si>
    <t>Demontáž umývadiel alebo umývadielok bez výtokovej armatúry,  -0,01946t</t>
  </si>
  <si>
    <t>-1566878046</t>
  </si>
  <si>
    <t>53</t>
  </si>
  <si>
    <t>725240811.S</t>
  </si>
  <si>
    <t>Demontáž sprchovej kabíny a misy bez výtokových armatúr kabín,  -0,08800t</t>
  </si>
  <si>
    <t>1485114484</t>
  </si>
  <si>
    <t>54</t>
  </si>
  <si>
    <t>725240811.SR</t>
  </si>
  <si>
    <t>Demontáž WC kabín na spätnú montáž</t>
  </si>
  <si>
    <t>730428546</t>
  </si>
  <si>
    <t>55</t>
  </si>
  <si>
    <t>725241132.SR</t>
  </si>
  <si>
    <t>Spätná montáž záchodových kabín</t>
  </si>
  <si>
    <t>-612961628</t>
  </si>
  <si>
    <t>56</t>
  </si>
  <si>
    <t>725245122.S</t>
  </si>
  <si>
    <t>Montáž sprchovej zásteny dvojkrídlovej do výšky 2000 mm a šírky 900 mm</t>
  </si>
  <si>
    <t>-1012602161</t>
  </si>
  <si>
    <t>57</t>
  </si>
  <si>
    <t>552260001605.S</t>
  </si>
  <si>
    <t>Sprchové dvere dvojdielne rozmer 875-905x1950 mm, 6 mm bezpečnostné číre sklo</t>
  </si>
  <si>
    <t>-952931321</t>
  </si>
  <si>
    <t>58</t>
  </si>
  <si>
    <t>725291112.S</t>
  </si>
  <si>
    <t>Montáž záchodového sedadla s poklopom</t>
  </si>
  <si>
    <t>-1777356368</t>
  </si>
  <si>
    <t>59</t>
  </si>
  <si>
    <t>554330000300.S</t>
  </si>
  <si>
    <t>Záchodové sedadlo plastové s poklopom</t>
  </si>
  <si>
    <t>-265889298</t>
  </si>
  <si>
    <t>60</t>
  </si>
  <si>
    <t>725291113.S</t>
  </si>
  <si>
    <t>Montaž doplnkov zariadení kúpeľní a záchodov, drobné predmety (držiak na uterák, mydelnička)</t>
  </si>
  <si>
    <t>1343729200</t>
  </si>
  <si>
    <t>61</t>
  </si>
  <si>
    <t>552280004700.S</t>
  </si>
  <si>
    <t>Zásobník na toaletný papier nerezový</t>
  </si>
  <si>
    <t>-2116250590</t>
  </si>
  <si>
    <t>62</t>
  </si>
  <si>
    <t>552280005000.S</t>
  </si>
  <si>
    <t>Zásobník na papierové utierky nerezový, 340x110x265 mm</t>
  </si>
  <si>
    <t>-1424839428</t>
  </si>
  <si>
    <t>63</t>
  </si>
  <si>
    <t>552280005200.S</t>
  </si>
  <si>
    <t>Dávkovač tekutého mydla, obsah 1,2 l, nerezový matný povrch</t>
  </si>
  <si>
    <t>-1056450416</t>
  </si>
  <si>
    <t>64</t>
  </si>
  <si>
    <t>552280005700.S</t>
  </si>
  <si>
    <t>Kôš nerezový, objem 20 l</t>
  </si>
  <si>
    <t>213198480</t>
  </si>
  <si>
    <t>65</t>
  </si>
  <si>
    <t>552280013100.S</t>
  </si>
  <si>
    <t>Držiak na WC kefu</t>
  </si>
  <si>
    <t>-28849620</t>
  </si>
  <si>
    <t>66</t>
  </si>
  <si>
    <t>552280013400.S</t>
  </si>
  <si>
    <t>Držiak toaletného papiera</t>
  </si>
  <si>
    <t>487196725</t>
  </si>
  <si>
    <t>67</t>
  </si>
  <si>
    <t>634650000100.S</t>
  </si>
  <si>
    <t>Zrkadlo nerezové opatrené proti vandalom</t>
  </si>
  <si>
    <t>1767948873</t>
  </si>
  <si>
    <t>68</t>
  </si>
  <si>
    <t>725590814.S</t>
  </si>
  <si>
    <t>Vnútrostaveniskové premiestnenie vybúraných hmôt zariaďovacích predmetov vodorovne do 100 m z budov s výš. do 36 m</t>
  </si>
  <si>
    <t>-996720380</t>
  </si>
  <si>
    <t>69</t>
  </si>
  <si>
    <t>725810811.S</t>
  </si>
  <si>
    <t>Demontáž výtokového ventilu nástenných,  -0,00049t</t>
  </si>
  <si>
    <t>-1256521842</t>
  </si>
  <si>
    <t>70</t>
  </si>
  <si>
    <t>725820802.S</t>
  </si>
  <si>
    <t>Demontáž batérie stojankovej do 1 otvoru,  -0,00086t</t>
  </si>
  <si>
    <t>1940670633</t>
  </si>
  <si>
    <t>71</t>
  </si>
  <si>
    <t>725829205.S</t>
  </si>
  <si>
    <t>Montáž batérie umývadlovej a drezovej nástennej so senzorovým ovládaním s prívodom teplej a studenej vody</t>
  </si>
  <si>
    <t>1306521676</t>
  </si>
  <si>
    <t>72</t>
  </si>
  <si>
    <t>551450006900.S</t>
  </si>
  <si>
    <t>Batéria automatická umývadlová zmiešavacia nerezová s elektronikou</t>
  </si>
  <si>
    <t>1478258158</t>
  </si>
  <si>
    <t>73</t>
  </si>
  <si>
    <t>725840870.S</t>
  </si>
  <si>
    <t>Demontáž batérie vaňovej, sprchovej nástennej,  -0,00225t</t>
  </si>
  <si>
    <t>-1258688813</t>
  </si>
  <si>
    <t>74</t>
  </si>
  <si>
    <t>725840873.S</t>
  </si>
  <si>
    <t>Demontáž príslušenstva pre sprchové batérie, držiak na sprchu,  -0,00113t</t>
  </si>
  <si>
    <t>345468778</t>
  </si>
  <si>
    <t>75</t>
  </si>
  <si>
    <t>725849206.S</t>
  </si>
  <si>
    <t>Montáž batérie sprchovej nástennej, držiak sprchy s pevnou výškou sprchy</t>
  </si>
  <si>
    <t>693614706</t>
  </si>
  <si>
    <t>76</t>
  </si>
  <si>
    <t>552260002200.SR</t>
  </si>
  <si>
    <t>Sprchový panel, sada pevná, chróm</t>
  </si>
  <si>
    <t>2067267943</t>
  </si>
  <si>
    <t>77</t>
  </si>
  <si>
    <t>725849232.S</t>
  </si>
  <si>
    <t>Montáž batérie sprchovej podomietkovej automatickej</t>
  </si>
  <si>
    <t>1101540891</t>
  </si>
  <si>
    <t>78</t>
  </si>
  <si>
    <t>551720003900.S</t>
  </si>
  <si>
    <t>Automatické ovládanie sprchy, nerezový kryt s elektronikou pre jednu vodu</t>
  </si>
  <si>
    <t>-422922607</t>
  </si>
  <si>
    <t>79</t>
  </si>
  <si>
    <t>725860820.S</t>
  </si>
  <si>
    <t>Demontáž jednoduchej zápachovej uzávierky pre zariaďovacie predmety, umývadlá, drezy, práčky  -0,00085t</t>
  </si>
  <si>
    <t>2101012159</t>
  </si>
  <si>
    <t>80</t>
  </si>
  <si>
    <t>725860822.S</t>
  </si>
  <si>
    <t>Demontáž zápachovej uzávierky pre zariaďovacie predmety, vane, sprchy  -0,00122t</t>
  </si>
  <si>
    <t>-1412452092</t>
  </si>
  <si>
    <t>81</t>
  </si>
  <si>
    <t>725990811.S</t>
  </si>
  <si>
    <t>Demontáž ostatného vybavenia - zariaďovacích predmetov zdravotechniky</t>
  </si>
  <si>
    <t>422901489</t>
  </si>
  <si>
    <t>82</t>
  </si>
  <si>
    <t>998725203.S</t>
  </si>
  <si>
    <t>Presun hmôt pre zariaďovacie predmety v objektoch výšky nad 12 do 24 m</t>
  </si>
  <si>
    <t>1111609944</t>
  </si>
  <si>
    <t>763</t>
  </si>
  <si>
    <t>Konštrukcie - drevostavby</t>
  </si>
  <si>
    <t>83</t>
  </si>
  <si>
    <t>763125385.S</t>
  </si>
  <si>
    <t>Šachtová SDK predsadená stena, jednoduchá kca CW+UW 50, dvojito opláštená doskou protipožiarnou impregnovanou DFH2 2x12,5 mm</t>
  </si>
  <si>
    <t>2007593357</t>
  </si>
  <si>
    <t>84</t>
  </si>
  <si>
    <t>998763303.S</t>
  </si>
  <si>
    <t>Presun hmôt pre sádrokartónové konštrukcie v objektoch výšky od 7 do 24 m</t>
  </si>
  <si>
    <t>620543405</t>
  </si>
  <si>
    <t>767</t>
  </si>
  <si>
    <t>Konštrukcie doplnkové kovové</t>
  </si>
  <si>
    <t>85</t>
  </si>
  <si>
    <t>767590210.SR</t>
  </si>
  <si>
    <t>Montáž rohože gumenej na podlahu</t>
  </si>
  <si>
    <t>2022092594</t>
  </si>
  <si>
    <t>86</t>
  </si>
  <si>
    <t>697510004600.SR</t>
  </si>
  <si>
    <t xml:space="preserve">Korčuliarská guma, modrá </t>
  </si>
  <si>
    <t>1281143857</t>
  </si>
  <si>
    <t>87</t>
  </si>
  <si>
    <t>767641110.S</t>
  </si>
  <si>
    <t>Montáž kovového dverového krídla otočného jednokrídlového, do existujúcej zárubne, vrátane kovania</t>
  </si>
  <si>
    <t>1061066753</t>
  </si>
  <si>
    <t>88</t>
  </si>
  <si>
    <t>549150000600.S</t>
  </si>
  <si>
    <t>Kľučka dverová a rozeta 2x, nehrdzavejúca oceľ, povrch nerez brúsený</t>
  </si>
  <si>
    <t>1029143232</t>
  </si>
  <si>
    <t>89</t>
  </si>
  <si>
    <t>553410014800.S</t>
  </si>
  <si>
    <t>Dvere kovové šxv 800x1970 mm L/P otočné jednostranné vlysové s uhoľníkovou zárubňou so zámkom FAB</t>
  </si>
  <si>
    <t>2107151221</t>
  </si>
  <si>
    <t>90</t>
  </si>
  <si>
    <t>998767103.S</t>
  </si>
  <si>
    <t>Presun hmôt pre kovové stavebné doplnkové konštrukcie v objektoch výšky nad 12 do 24 m</t>
  </si>
  <si>
    <t>737015834</t>
  </si>
  <si>
    <t>771</t>
  </si>
  <si>
    <t>Podlahy z dlaždíc</t>
  </si>
  <si>
    <t>91</t>
  </si>
  <si>
    <t>771575530.SR</t>
  </si>
  <si>
    <t>Montáž podláh z dlaždíc keramických do tmelu veľ. 300 x 600 mm - Stavebné lepidlo, trieda C2T S1</t>
  </si>
  <si>
    <t>-708107051</t>
  </si>
  <si>
    <t>92</t>
  </si>
  <si>
    <t>597740003510.SR</t>
  </si>
  <si>
    <t>Dlaždice keramické, lxvxhr 298x598x10 mm, protišmykové</t>
  </si>
  <si>
    <t>881390842</t>
  </si>
  <si>
    <t>93</t>
  </si>
  <si>
    <t>585860004000</t>
  </si>
  <si>
    <t>Škárovacia hmota CERESIT COMFORT CE 33, balenie 25 kg</t>
  </si>
  <si>
    <t>560151718</t>
  </si>
  <si>
    <t>94</t>
  </si>
  <si>
    <t>283410018260.SR</t>
  </si>
  <si>
    <t>Profil ukončovací na roh pre hr. dlaždíc 10 mm, ALU</t>
  </si>
  <si>
    <t>-520716862</t>
  </si>
  <si>
    <t>95</t>
  </si>
  <si>
    <t>998771203.S</t>
  </si>
  <si>
    <t>Presun hmôt pre podlahy z dlaždíc v objektoch výšky nad 12 do 24 m</t>
  </si>
  <si>
    <t>-24313459</t>
  </si>
  <si>
    <t>781</t>
  </si>
  <si>
    <t>Obklady</t>
  </si>
  <si>
    <t>96</t>
  </si>
  <si>
    <t>781445107.SR</t>
  </si>
  <si>
    <t>Montáž obkladov vnútor. stien z obkladačiek kladených do tmelu veľ. 300x600 mm - Stavebné lepidlo, trieda C2FT</t>
  </si>
  <si>
    <t>1784226975</t>
  </si>
  <si>
    <t>97</t>
  </si>
  <si>
    <t>597640001800.S</t>
  </si>
  <si>
    <t>Obkladačky keramické lxvxhr 298x598 mm</t>
  </si>
  <si>
    <t>-1408081377</t>
  </si>
  <si>
    <t>98</t>
  </si>
  <si>
    <t>1659433639</t>
  </si>
  <si>
    <t>283410018250.SR</t>
  </si>
  <si>
    <t>Profil rohový pre obklad, ALU</t>
  </si>
  <si>
    <t>475068489</t>
  </si>
  <si>
    <t>100</t>
  </si>
  <si>
    <t>998781203.S</t>
  </si>
  <si>
    <t>Presun hmôt pre obklady keramické v objektoch výšky nad 12 do 24 m</t>
  </si>
  <si>
    <t>-1661778912</t>
  </si>
  <si>
    <t>784</t>
  </si>
  <si>
    <t>Maľby</t>
  </si>
  <si>
    <t>110</t>
  </si>
  <si>
    <t>784410100</t>
  </si>
  <si>
    <t>Penetrovanie jednonásobné jemnozrnných podkladov výšky do 3, 80 m</t>
  </si>
  <si>
    <t>-1169998113</t>
  </si>
  <si>
    <t>109</t>
  </si>
  <si>
    <t>784418013.S</t>
  </si>
  <si>
    <t>Zakrývanie podláh a zariadení plachtou v miestnostiach alebo na schodisku</t>
  </si>
  <si>
    <t>1201848392</t>
  </si>
  <si>
    <t>107</t>
  </si>
  <si>
    <t>784452271.S</t>
  </si>
  <si>
    <t>Maľby z maliarskych zmesí na vodnej báze, ručne nanášané dvojnásobné základné na podklad jemnozrnný výšky do 3,80 m</t>
  </si>
  <si>
    <t>-1812692746</t>
  </si>
  <si>
    <t>HZS</t>
  </si>
  <si>
    <t>Hodinové zúčtovacie sadzby</t>
  </si>
  <si>
    <t>101</t>
  </si>
  <si>
    <t>HZS000111.S</t>
  </si>
  <si>
    <t>Stavebno montážne práce menej náročne, pomocné alebo manupulačné (Tr. 1) v rozsahu viac ako 8 hodín</t>
  </si>
  <si>
    <t>hod</t>
  </si>
  <si>
    <t>512</t>
  </si>
  <si>
    <t>19887285</t>
  </si>
  <si>
    <t>102</t>
  </si>
  <si>
    <t>HZS000112.S</t>
  </si>
  <si>
    <t>Stavebno montážne práce náročnejšie, ucelené, obtiažne, rutinné (Tr. 2) v rozsahu viac ako 8 hodín náročnejšie</t>
  </si>
  <si>
    <t>1371034024</t>
  </si>
  <si>
    <t>VRN</t>
  </si>
  <si>
    <t>Investičné náklady neobsiahnuté v cenách</t>
  </si>
  <si>
    <t>103</t>
  </si>
  <si>
    <t>000100041.SR</t>
  </si>
  <si>
    <t xml:space="preserve">Zmluvné požiadavky - finančná rezerva bez rozlíšenia </t>
  </si>
  <si>
    <t>kpl.</t>
  </si>
  <si>
    <t>1024</t>
  </si>
  <si>
    <t>-1068200231</t>
  </si>
  <si>
    <t>02 - Obnova sociálnych zariadení 1.NP</t>
  </si>
  <si>
    <t xml:space="preserve">    766 - Konštrukcie stolárske</t>
  </si>
  <si>
    <t>650183576</t>
  </si>
  <si>
    <t>1369224674</t>
  </si>
  <si>
    <t>111</t>
  </si>
  <si>
    <t>-1584140606</t>
  </si>
  <si>
    <t>-1959283757</t>
  </si>
  <si>
    <t>-304592887</t>
  </si>
  <si>
    <t>1613706366</t>
  </si>
  <si>
    <t>681312525</t>
  </si>
  <si>
    <t>1131507754</t>
  </si>
  <si>
    <t>-416173879</t>
  </si>
  <si>
    <t>106</t>
  </si>
  <si>
    <t>-583868586</t>
  </si>
  <si>
    <t>-196657958</t>
  </si>
  <si>
    <t>1142448981</t>
  </si>
  <si>
    <t>183051393</t>
  </si>
  <si>
    <t>10984883</t>
  </si>
  <si>
    <t>1179972198</t>
  </si>
  <si>
    <t>-1430474378</t>
  </si>
  <si>
    <t>-986463640</t>
  </si>
  <si>
    <t>648038375</t>
  </si>
  <si>
    <t>851973321</t>
  </si>
  <si>
    <t>301051796</t>
  </si>
  <si>
    <t>539003555</t>
  </si>
  <si>
    <t>-1603905659</t>
  </si>
  <si>
    <t>-1394678813</t>
  </si>
  <si>
    <t>-500514240</t>
  </si>
  <si>
    <t>2000281536</t>
  </si>
  <si>
    <t>1106479304</t>
  </si>
  <si>
    <t>933308865</t>
  </si>
  <si>
    <t>1729596331</t>
  </si>
  <si>
    <t>-2076810547</t>
  </si>
  <si>
    <t>787648444</t>
  </si>
  <si>
    <t>706549847</t>
  </si>
  <si>
    <t>344402865</t>
  </si>
  <si>
    <t>-663621185</t>
  </si>
  <si>
    <t>616455111.SR.1</t>
  </si>
  <si>
    <t>711610250</t>
  </si>
  <si>
    <t>-320424237</t>
  </si>
  <si>
    <t>-678441712</t>
  </si>
  <si>
    <t>722171131.SR.1</t>
  </si>
  <si>
    <t>285318365</t>
  </si>
  <si>
    <t>-1336923126</t>
  </si>
  <si>
    <t>1623658405</t>
  </si>
  <si>
    <t>-280410482</t>
  </si>
  <si>
    <t>-1493233563</t>
  </si>
  <si>
    <t>725119307.S</t>
  </si>
  <si>
    <t>Montáž záchodovej misy keramickej kombinovanej s rovným odpadom</t>
  </si>
  <si>
    <t>-613043589</t>
  </si>
  <si>
    <t>642340000600.S</t>
  </si>
  <si>
    <t>Misa záchodová keramická kombinovaná s vodorovným odpadom</t>
  </si>
  <si>
    <t>-2081376471</t>
  </si>
  <si>
    <t>725129210.S</t>
  </si>
  <si>
    <t>Montáž pisoáru keramického s automatickým splachovaním</t>
  </si>
  <si>
    <t>367536517</t>
  </si>
  <si>
    <t>642510000400</t>
  </si>
  <si>
    <t>Pisoár so senzorom, rozmer 305x340x535 mm, vrátane sifónu, keramika</t>
  </si>
  <si>
    <t>684191290</t>
  </si>
  <si>
    <t>-1039651485</t>
  </si>
  <si>
    <t>-2036106634</t>
  </si>
  <si>
    <t>388626481</t>
  </si>
  <si>
    <t>725219201.S</t>
  </si>
  <si>
    <t>Montáž umývadla keramického na konzoly, bez výtokovej armatúry</t>
  </si>
  <si>
    <t>1157950558</t>
  </si>
  <si>
    <t>642110004300.S</t>
  </si>
  <si>
    <t>Umývadlo keramické bežný typ</t>
  </si>
  <si>
    <t>-438493176</t>
  </si>
  <si>
    <t>-1236946113</t>
  </si>
  <si>
    <t>1246303545</t>
  </si>
  <si>
    <t>37535296</t>
  </si>
  <si>
    <t>1186713303</t>
  </si>
  <si>
    <t>1300650143</t>
  </si>
  <si>
    <t>-104163669</t>
  </si>
  <si>
    <t>-1911233656</t>
  </si>
  <si>
    <t>647616894</t>
  </si>
  <si>
    <t>748127786</t>
  </si>
  <si>
    <t>-285686833</t>
  </si>
  <si>
    <t>1421478952</t>
  </si>
  <si>
    <t>18042178</t>
  </si>
  <si>
    <t>1064399450</t>
  </si>
  <si>
    <t>489807104</t>
  </si>
  <si>
    <t>154468152</t>
  </si>
  <si>
    <t>725330840.S</t>
  </si>
  <si>
    <t>Demontáž výlevky bez výtokovej armatúry, bez nádrže a splachovacieho potrubia,oceľovej alebo liatinovej,  -0,01880t</t>
  </si>
  <si>
    <t>354915330</t>
  </si>
  <si>
    <t>725332320.S</t>
  </si>
  <si>
    <t>Montáž výlevky keramickej závesnej bez výtokovej armatúry</t>
  </si>
  <si>
    <t>-722292376</t>
  </si>
  <si>
    <t>642710000100.S</t>
  </si>
  <si>
    <t>Výlevka stojatá keramická s plastovou mrežou</t>
  </si>
  <si>
    <t>-1083386196</t>
  </si>
  <si>
    <t>2134680761</t>
  </si>
  <si>
    <t>1979023297</t>
  </si>
  <si>
    <t>119939513</t>
  </si>
  <si>
    <t>-202561549</t>
  </si>
  <si>
    <t>-1078049850</t>
  </si>
  <si>
    <t>725829801.S</t>
  </si>
  <si>
    <t>Montáž batérie výlevkovej nástennej pákovej alebo klasickej s mechanickým ovládaním</t>
  </si>
  <si>
    <t>1219665421</t>
  </si>
  <si>
    <t>551450003500.S</t>
  </si>
  <si>
    <t>Batéria výlevková nástenná páková</t>
  </si>
  <si>
    <t>252136600</t>
  </si>
  <si>
    <t>1542169798</t>
  </si>
  <si>
    <t>2058007049</t>
  </si>
  <si>
    <t>740300468</t>
  </si>
  <si>
    <t>-1409277651</t>
  </si>
  <si>
    <t>1657318166</t>
  </si>
  <si>
    <t>618984802</t>
  </si>
  <si>
    <t>-1021466580</t>
  </si>
  <si>
    <t>-307933402</t>
  </si>
  <si>
    <t>725869301.S</t>
  </si>
  <si>
    <t>Montáž zápachovej uzávierky pre zariaďovacie predmety, umývadlovej do D 40 mm</t>
  </si>
  <si>
    <t>-1105445022</t>
  </si>
  <si>
    <t>551620006400.S</t>
  </si>
  <si>
    <t>Zápachová uzávierka - sifón pre umývadlá DN 40</t>
  </si>
  <si>
    <t>326201397</t>
  </si>
  <si>
    <t>725869351.S</t>
  </si>
  <si>
    <t>Montáž zápachovej uzávierky pre zariaďovacie predmety, výlevkovej do D 50 mm</t>
  </si>
  <si>
    <t>129388364</t>
  </si>
  <si>
    <t>551620014100.S</t>
  </si>
  <si>
    <t>Zápachová uzávierka kolenová d 50/50 mm, pre výlevku</t>
  </si>
  <si>
    <t>-291742034</t>
  </si>
  <si>
    <t>1032867862</t>
  </si>
  <si>
    <t>1768103808</t>
  </si>
  <si>
    <t>766</t>
  </si>
  <si>
    <t>Konštrukcie stolárske</t>
  </si>
  <si>
    <t>766662112.S</t>
  </si>
  <si>
    <t>Montáž dverového krídla otočného jednokrídlového poldrážkového, do existujúcej zárubne, vrátane kovania</t>
  </si>
  <si>
    <t>-519934043</t>
  </si>
  <si>
    <t>1817436006</t>
  </si>
  <si>
    <t>611610000400.SR</t>
  </si>
  <si>
    <t>Dvere vnútorné jednokrídlové, šírka 600-900 mm, povrch fólia, plné</t>
  </si>
  <si>
    <t>-361796589</t>
  </si>
  <si>
    <t>998766203.S</t>
  </si>
  <si>
    <t>Presun hmot pre konštrukcie stolárske v objektoch výšky nad 12 do 24 m</t>
  </si>
  <si>
    <t>-241719826</t>
  </si>
  <si>
    <t>1592642928</t>
  </si>
  <si>
    <t>597740003510.S</t>
  </si>
  <si>
    <t>Dlaždice keramické, lxvxhr 298x598x10 mm,  protišmykové</t>
  </si>
  <si>
    <t>424903816</t>
  </si>
  <si>
    <t>1507565559</t>
  </si>
  <si>
    <t>596095369</t>
  </si>
  <si>
    <t>13768733</t>
  </si>
  <si>
    <t>241761386</t>
  </si>
  <si>
    <t>-44689551</t>
  </si>
  <si>
    <t>795508642</t>
  </si>
  <si>
    <t>-703933424</t>
  </si>
  <si>
    <t>-44972487</t>
  </si>
  <si>
    <t>-1379548817</t>
  </si>
  <si>
    <t>-342359030</t>
  </si>
  <si>
    <t>108</t>
  </si>
  <si>
    <t>385287367</t>
  </si>
  <si>
    <t>-621170025</t>
  </si>
  <si>
    <t>1321934043</t>
  </si>
  <si>
    <t>105</t>
  </si>
  <si>
    <t>-451705815</t>
  </si>
  <si>
    <t>03 - Obnova sociálnych zariadení 2.NP</t>
  </si>
  <si>
    <t>-356797337</t>
  </si>
  <si>
    <t>1166870301</t>
  </si>
  <si>
    <t>-363325565</t>
  </si>
  <si>
    <t>637989858</t>
  </si>
  <si>
    <t>1284678933</t>
  </si>
  <si>
    <t>-39253868</t>
  </si>
  <si>
    <t>-1458662208</t>
  </si>
  <si>
    <t>-781677076</t>
  </si>
  <si>
    <t>-1337164606</t>
  </si>
  <si>
    <t>2145428937</t>
  </si>
  <si>
    <t>718395520</t>
  </si>
  <si>
    <t>-1645305463</t>
  </si>
  <si>
    <t>-2085342840</t>
  </si>
  <si>
    <t>1422801877</t>
  </si>
  <si>
    <t>-2080344737</t>
  </si>
  <si>
    <t>15</t>
  </si>
  <si>
    <t>1163833130</t>
  </si>
  <si>
    <t>-1880308562</t>
  </si>
  <si>
    <t>-1188164270</t>
  </si>
  <si>
    <t>-427366715</t>
  </si>
  <si>
    <t>-1539047690</t>
  </si>
  <si>
    <t>1509304</t>
  </si>
  <si>
    <t>-926280103</t>
  </si>
  <si>
    <t>66618381</t>
  </si>
  <si>
    <t>-558958899</t>
  </si>
  <si>
    <t>2073318116</t>
  </si>
  <si>
    <t>353028666</t>
  </si>
  <si>
    <t>-1506324570</t>
  </si>
  <si>
    <t>1622262788</t>
  </si>
  <si>
    <t>-275373497</t>
  </si>
  <si>
    <t>-994379146</t>
  </si>
  <si>
    <t>638880533</t>
  </si>
  <si>
    <t>2008901721</t>
  </si>
  <si>
    <t>-663639350</t>
  </si>
  <si>
    <t>1915801204</t>
  </si>
  <si>
    <t>1288741700</t>
  </si>
  <si>
    <t>-2135719649</t>
  </si>
  <si>
    <t>-1602814042</t>
  </si>
  <si>
    <t>996973562</t>
  </si>
  <si>
    <t>1364981936</t>
  </si>
  <si>
    <t>-792798640</t>
  </si>
  <si>
    <t>70039990</t>
  </si>
  <si>
    <t>1205373661</t>
  </si>
  <si>
    <t>-143089510</t>
  </si>
  <si>
    <t>-685570986</t>
  </si>
  <si>
    <t>-857919766</t>
  </si>
  <si>
    <t>-429565774</t>
  </si>
  <si>
    <t>1071175498</t>
  </si>
  <si>
    <t>-1847868651</t>
  </si>
  <si>
    <t>81090865</t>
  </si>
  <si>
    <t>-190562789</t>
  </si>
  <si>
    <t>276541293</t>
  </si>
  <si>
    <t>-1734093420</t>
  </si>
  <si>
    <t>65111156</t>
  </si>
  <si>
    <t>-1178562089</t>
  </si>
  <si>
    <t>-875217605</t>
  </si>
  <si>
    <t>-563934136</t>
  </si>
  <si>
    <t>134422944</t>
  </si>
  <si>
    <t>1235324396</t>
  </si>
  <si>
    <t>512625204</t>
  </si>
  <si>
    <t>-148336454</t>
  </si>
  <si>
    <t>732129287</t>
  </si>
  <si>
    <t>-1778222998</t>
  </si>
  <si>
    <t>444860665</t>
  </si>
  <si>
    <t>-608487853</t>
  </si>
  <si>
    <t>-51729105</t>
  </si>
  <si>
    <t>1004925334</t>
  </si>
  <si>
    <t>1572635393</t>
  </si>
  <si>
    <t>-138603800</t>
  </si>
  <si>
    <t>-193566395</t>
  </si>
  <si>
    <t>1230585284</t>
  </si>
  <si>
    <t>-1719589811</t>
  </si>
  <si>
    <t>-1058778099</t>
  </si>
  <si>
    <t>-824065853</t>
  </si>
  <si>
    <t>-2121473223</t>
  </si>
  <si>
    <t>338971465</t>
  </si>
  <si>
    <t>-416705843</t>
  </si>
  <si>
    <t>275219390</t>
  </si>
  <si>
    <t>-1510475071</t>
  </si>
  <si>
    <t>-1074087426</t>
  </si>
  <si>
    <t>749559155</t>
  </si>
  <si>
    <t>1718837137</t>
  </si>
  <si>
    <t>-100605484</t>
  </si>
  <si>
    <t>11932188</t>
  </si>
  <si>
    <t>-1951249305</t>
  </si>
  <si>
    <t>-149637848</t>
  </si>
  <si>
    <t>1649902095</t>
  </si>
  <si>
    <t>-2144477453</t>
  </si>
  <si>
    <t>1091663302</t>
  </si>
  <si>
    <t>213050675</t>
  </si>
  <si>
    <t>-1530622303</t>
  </si>
  <si>
    <t>1607021762</t>
  </si>
  <si>
    <t>-1182572525</t>
  </si>
  <si>
    <t>598998948</t>
  </si>
  <si>
    <t>04 - Obnova sociálnych zariadení 3.NP</t>
  </si>
  <si>
    <t xml:space="preserve">    776 - Podlahy povlakové</t>
  </si>
  <si>
    <t>-1473787683</t>
  </si>
  <si>
    <t>1151149454</t>
  </si>
  <si>
    <t>-1479603053</t>
  </si>
  <si>
    <t>1400572717</t>
  </si>
  <si>
    <t>725119410.S</t>
  </si>
  <si>
    <t>Montáž záchodovej misy keramickej zavesenej s rovným odpadom</t>
  </si>
  <si>
    <t>-1759555529</t>
  </si>
  <si>
    <t>642360000500.S</t>
  </si>
  <si>
    <t>Misa záchodová keramická závesná so splachovacím okruhom</t>
  </si>
  <si>
    <t>-316811620</t>
  </si>
  <si>
    <t>776</t>
  </si>
  <si>
    <t>Podlahy povlakové</t>
  </si>
  <si>
    <t>776511810.S</t>
  </si>
  <si>
    <t>Odstránenie povlakových podláh z nášľapnej plochy lepených bez podložky,  -0,00100t</t>
  </si>
  <si>
    <t>1978554043</t>
  </si>
  <si>
    <t>203267535</t>
  </si>
  <si>
    <t>-999091639</t>
  </si>
  <si>
    <t>-1129526347</t>
  </si>
  <si>
    <t>-1942321553</t>
  </si>
  <si>
    <t>05 - Obnova sociálnych zariadení 1.PP</t>
  </si>
  <si>
    <t>-486692229</t>
  </si>
  <si>
    <t>-696427547</t>
  </si>
  <si>
    <t>2007186985</t>
  </si>
  <si>
    <t>768192287</t>
  </si>
  <si>
    <t>-960787153</t>
  </si>
  <si>
    <t>659167091</t>
  </si>
  <si>
    <t>-289984229</t>
  </si>
  <si>
    <t>786249645</t>
  </si>
  <si>
    <t>-2136032583</t>
  </si>
  <si>
    <t>-2106642825</t>
  </si>
  <si>
    <t>-20990701</t>
  </si>
  <si>
    <t>-1078010302</t>
  </si>
  <si>
    <t>-820989012</t>
  </si>
  <si>
    <t>-539987133</t>
  </si>
  <si>
    <t>1229704735</t>
  </si>
  <si>
    <t>-33002818</t>
  </si>
  <si>
    <t>205096781</t>
  </si>
  <si>
    <t>-1687623668</t>
  </si>
  <si>
    <t>-1971298505</t>
  </si>
  <si>
    <t>-374573052</t>
  </si>
  <si>
    <t>-2005505157</t>
  </si>
  <si>
    <t>1828973497</t>
  </si>
  <si>
    <t>852115438</t>
  </si>
  <si>
    <t>-564406461</t>
  </si>
  <si>
    <t>06 - Dodatočné práce</t>
  </si>
  <si>
    <t>-1711352332</t>
  </si>
  <si>
    <t>612804598</t>
  </si>
  <si>
    <t>980208531</t>
  </si>
  <si>
    <t>443773173</t>
  </si>
  <si>
    <t>967270078</t>
  </si>
  <si>
    <t>-1355885359</t>
  </si>
  <si>
    <t>-1009593390</t>
  </si>
  <si>
    <t>1615866517</t>
  </si>
  <si>
    <t>1976280753</t>
  </si>
  <si>
    <t>1488296722</t>
  </si>
  <si>
    <t>965081812.SR</t>
  </si>
  <si>
    <t>Odobratie dlažieb keramických - odlepených na spätnú montáž + očistenie od pôvodnej lepiacej malty</t>
  </si>
  <si>
    <t>-972767029</t>
  </si>
  <si>
    <t>-590359575</t>
  </si>
  <si>
    <t>-1207088681</t>
  </si>
  <si>
    <t>1204734136</t>
  </si>
  <si>
    <t>-789664081</t>
  </si>
  <si>
    <t>-1328972950</t>
  </si>
  <si>
    <t>1734407297</t>
  </si>
  <si>
    <t>-1599975917</t>
  </si>
  <si>
    <t>-1440912734</t>
  </si>
  <si>
    <t>941245592</t>
  </si>
  <si>
    <t>-1124830413</t>
  </si>
  <si>
    <t>1255933306</t>
  </si>
  <si>
    <t>1846503515</t>
  </si>
  <si>
    <t>1045751601</t>
  </si>
  <si>
    <t>1059105493</t>
  </si>
  <si>
    <t>-1528752429</t>
  </si>
  <si>
    <t>-1842629919</t>
  </si>
  <si>
    <t>-504196515</t>
  </si>
  <si>
    <t>1916738917</t>
  </si>
  <si>
    <t>-468611432</t>
  </si>
  <si>
    <t>-777097750</t>
  </si>
  <si>
    <t>560185094</t>
  </si>
  <si>
    <t>-453762466</t>
  </si>
  <si>
    <t>-154353479</t>
  </si>
  <si>
    <t>-777719497</t>
  </si>
  <si>
    <t>1609863510</t>
  </si>
  <si>
    <t>161092349</t>
  </si>
  <si>
    <t>-1946127360</t>
  </si>
  <si>
    <t>-672470078</t>
  </si>
  <si>
    <t>1009145059</t>
  </si>
  <si>
    <t>471005088</t>
  </si>
  <si>
    <t>-1185086778</t>
  </si>
  <si>
    <t>-674608296</t>
  </si>
  <si>
    <t>-526990137</t>
  </si>
  <si>
    <t>1280586097</t>
  </si>
  <si>
    <t>-1522077936</t>
  </si>
  <si>
    <t>-2139199651</t>
  </si>
  <si>
    <t>1600132110</t>
  </si>
  <si>
    <t>492073694</t>
  </si>
  <si>
    <t>-1844622776</t>
  </si>
  <si>
    <t>-318012692</t>
  </si>
  <si>
    <t>-359217984</t>
  </si>
  <si>
    <t>-217638405</t>
  </si>
  <si>
    <t>-602568649</t>
  </si>
  <si>
    <t>335295008</t>
  </si>
  <si>
    <t>771575109.S</t>
  </si>
  <si>
    <t>Montáž podláh z dlaždíc keramických do tmelu veľ. 300 x 300 mm,Stavebné lepidlo, trieda C2TE S1</t>
  </si>
  <si>
    <t>1779642829</t>
  </si>
  <si>
    <t>597740001600.S</t>
  </si>
  <si>
    <t>Dlaždice keramické, lxv 297x297mm, hrúbka min.10 mm</t>
  </si>
  <si>
    <t>-299358229</t>
  </si>
  <si>
    <t>-40915674</t>
  </si>
  <si>
    <t>1594719505</t>
  </si>
  <si>
    <t>1166358824</t>
  </si>
  <si>
    <t>-861489554</t>
  </si>
  <si>
    <t>2029558391</t>
  </si>
  <si>
    <t>-1323268325</t>
  </si>
  <si>
    <t>771575545.SR</t>
  </si>
  <si>
    <t>Spätná montáž podláh z dlaždíc keramických do tmelu flexibilného - Stavebné lepidlo, trieda C2TE S2</t>
  </si>
  <si>
    <t>32046910</t>
  </si>
  <si>
    <t>919514761</t>
  </si>
  <si>
    <t>-499164003</t>
  </si>
  <si>
    <t>917629711</t>
  </si>
  <si>
    <t>975516821</t>
  </si>
  <si>
    <t>-298225054</t>
  </si>
  <si>
    <t>1855510179</t>
  </si>
  <si>
    <t>971891478</t>
  </si>
  <si>
    <t>-99467689</t>
  </si>
  <si>
    <t>-672703887</t>
  </si>
  <si>
    <t>-1778411091</t>
  </si>
  <si>
    <t>-1880319755</t>
  </si>
  <si>
    <t>-1501702189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</si>
</sst>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7" t="s">
        <v>13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19"/>
      <c r="AL5" s="19"/>
      <c r="AM5" s="19"/>
      <c r="AN5" s="19"/>
      <c r="AO5" s="19"/>
      <c r="AP5" s="19"/>
      <c r="AQ5" s="19"/>
      <c r="AR5" s="17"/>
      <c r="BE5" s="244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49" t="s">
        <v>16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19"/>
      <c r="AL6" s="19"/>
      <c r="AM6" s="19"/>
      <c r="AN6" s="19"/>
      <c r="AO6" s="19"/>
      <c r="AP6" s="19"/>
      <c r="AQ6" s="19"/>
      <c r="AR6" s="17"/>
      <c r="BE6" s="245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45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45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5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45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45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5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27</v>
      </c>
      <c r="AO13" s="19"/>
      <c r="AP13" s="19"/>
      <c r="AQ13" s="19"/>
      <c r="AR13" s="17"/>
      <c r="BE13" s="245"/>
      <c r="BS13" s="14" t="s">
        <v>6</v>
      </c>
    </row>
    <row r="14" spans="1:74" ht="12.75">
      <c r="B14" s="18"/>
      <c r="C14" s="19"/>
      <c r="D14" s="19"/>
      <c r="E14" s="250" t="s">
        <v>27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45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5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45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45"/>
      <c r="BS17" s="14" t="s">
        <v>29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5"/>
      <c r="BS18" s="14" t="s">
        <v>6</v>
      </c>
    </row>
    <row r="19" spans="1:71" s="1" customFormat="1" ht="12" customHeight="1">
      <c r="B19" s="18"/>
      <c r="C19" s="19"/>
      <c r="D19" s="26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45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45"/>
      <c r="BS20" s="14" t="s">
        <v>29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5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5"/>
    </row>
    <row r="23" spans="1:71" s="1" customFormat="1" ht="16.5" customHeight="1">
      <c r="B23" s="18"/>
      <c r="C23" s="19"/>
      <c r="D23" s="19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19"/>
      <c r="AP23" s="19"/>
      <c r="AQ23" s="19"/>
      <c r="AR23" s="17"/>
      <c r="BE23" s="245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5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5"/>
    </row>
    <row r="26" spans="1:71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3">
        <f>ROUND(AG94,2)</f>
        <v>0</v>
      </c>
      <c r="AL26" s="254"/>
      <c r="AM26" s="254"/>
      <c r="AN26" s="254"/>
      <c r="AO26" s="254"/>
      <c r="AP26" s="33"/>
      <c r="AQ26" s="33"/>
      <c r="AR26" s="36"/>
      <c r="BE26" s="245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5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5" t="s">
        <v>34</v>
      </c>
      <c r="M28" s="255"/>
      <c r="N28" s="255"/>
      <c r="O28" s="255"/>
      <c r="P28" s="255"/>
      <c r="Q28" s="33"/>
      <c r="R28" s="33"/>
      <c r="S28" s="33"/>
      <c r="T28" s="33"/>
      <c r="U28" s="33"/>
      <c r="V28" s="33"/>
      <c r="W28" s="255" t="s">
        <v>35</v>
      </c>
      <c r="X28" s="255"/>
      <c r="Y28" s="255"/>
      <c r="Z28" s="255"/>
      <c r="AA28" s="255"/>
      <c r="AB28" s="255"/>
      <c r="AC28" s="255"/>
      <c r="AD28" s="255"/>
      <c r="AE28" s="255"/>
      <c r="AF28" s="33"/>
      <c r="AG28" s="33"/>
      <c r="AH28" s="33"/>
      <c r="AI28" s="33"/>
      <c r="AJ28" s="33"/>
      <c r="AK28" s="255" t="s">
        <v>36</v>
      </c>
      <c r="AL28" s="255"/>
      <c r="AM28" s="255"/>
      <c r="AN28" s="255"/>
      <c r="AO28" s="255"/>
      <c r="AP28" s="33"/>
      <c r="AQ28" s="33"/>
      <c r="AR28" s="36"/>
      <c r="BE28" s="245"/>
    </row>
    <row r="29" spans="1:71" s="3" customFormat="1" ht="14.45" customHeight="1">
      <c r="B29" s="37"/>
      <c r="C29" s="38"/>
      <c r="D29" s="26" t="s">
        <v>37</v>
      </c>
      <c r="E29" s="38"/>
      <c r="F29" s="39" t="s">
        <v>38</v>
      </c>
      <c r="G29" s="38"/>
      <c r="H29" s="38"/>
      <c r="I29" s="38"/>
      <c r="J29" s="38"/>
      <c r="K29" s="38"/>
      <c r="L29" s="258">
        <v>0.2</v>
      </c>
      <c r="M29" s="257"/>
      <c r="N29" s="257"/>
      <c r="O29" s="257"/>
      <c r="P29" s="257"/>
      <c r="Q29" s="40"/>
      <c r="R29" s="40"/>
      <c r="S29" s="40"/>
      <c r="T29" s="40"/>
      <c r="U29" s="40"/>
      <c r="V29" s="40"/>
      <c r="W29" s="256">
        <f>ROUND(AZ94, 2)</f>
        <v>0</v>
      </c>
      <c r="X29" s="257"/>
      <c r="Y29" s="257"/>
      <c r="Z29" s="257"/>
      <c r="AA29" s="257"/>
      <c r="AB29" s="257"/>
      <c r="AC29" s="257"/>
      <c r="AD29" s="257"/>
      <c r="AE29" s="257"/>
      <c r="AF29" s="40"/>
      <c r="AG29" s="40"/>
      <c r="AH29" s="40"/>
      <c r="AI29" s="40"/>
      <c r="AJ29" s="40"/>
      <c r="AK29" s="256">
        <f>ROUND(AV94, 2)</f>
        <v>0</v>
      </c>
      <c r="AL29" s="257"/>
      <c r="AM29" s="257"/>
      <c r="AN29" s="257"/>
      <c r="AO29" s="257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46"/>
    </row>
    <row r="30" spans="1:71" s="3" customFormat="1" ht="14.45" customHeight="1">
      <c r="B30" s="37"/>
      <c r="C30" s="38"/>
      <c r="D30" s="38"/>
      <c r="E30" s="38"/>
      <c r="F30" s="39" t="s">
        <v>39</v>
      </c>
      <c r="G30" s="38"/>
      <c r="H30" s="38"/>
      <c r="I30" s="38"/>
      <c r="J30" s="38"/>
      <c r="K30" s="38"/>
      <c r="L30" s="258">
        <v>0.2</v>
      </c>
      <c r="M30" s="257"/>
      <c r="N30" s="257"/>
      <c r="O30" s="257"/>
      <c r="P30" s="257"/>
      <c r="Q30" s="40"/>
      <c r="R30" s="40"/>
      <c r="S30" s="40"/>
      <c r="T30" s="40"/>
      <c r="U30" s="40"/>
      <c r="V30" s="40"/>
      <c r="W30" s="256">
        <f>ROUND(BA94, 2)</f>
        <v>0</v>
      </c>
      <c r="X30" s="257"/>
      <c r="Y30" s="257"/>
      <c r="Z30" s="257"/>
      <c r="AA30" s="257"/>
      <c r="AB30" s="257"/>
      <c r="AC30" s="257"/>
      <c r="AD30" s="257"/>
      <c r="AE30" s="257"/>
      <c r="AF30" s="40"/>
      <c r="AG30" s="40"/>
      <c r="AH30" s="40"/>
      <c r="AI30" s="40"/>
      <c r="AJ30" s="40"/>
      <c r="AK30" s="256">
        <f>ROUND(AW94, 2)</f>
        <v>0</v>
      </c>
      <c r="AL30" s="257"/>
      <c r="AM30" s="257"/>
      <c r="AN30" s="257"/>
      <c r="AO30" s="257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46"/>
    </row>
    <row r="31" spans="1:71" s="3" customFormat="1" ht="14.45" hidden="1" customHeight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59">
        <v>0.2</v>
      </c>
      <c r="M31" s="260"/>
      <c r="N31" s="260"/>
      <c r="O31" s="260"/>
      <c r="P31" s="260"/>
      <c r="Q31" s="38"/>
      <c r="R31" s="38"/>
      <c r="S31" s="38"/>
      <c r="T31" s="38"/>
      <c r="U31" s="38"/>
      <c r="V31" s="38"/>
      <c r="W31" s="261">
        <f>ROUND(BB94, 2)</f>
        <v>0</v>
      </c>
      <c r="X31" s="260"/>
      <c r="Y31" s="260"/>
      <c r="Z31" s="260"/>
      <c r="AA31" s="260"/>
      <c r="AB31" s="260"/>
      <c r="AC31" s="260"/>
      <c r="AD31" s="260"/>
      <c r="AE31" s="260"/>
      <c r="AF31" s="38"/>
      <c r="AG31" s="38"/>
      <c r="AH31" s="38"/>
      <c r="AI31" s="38"/>
      <c r="AJ31" s="38"/>
      <c r="AK31" s="261">
        <v>0</v>
      </c>
      <c r="AL31" s="260"/>
      <c r="AM31" s="260"/>
      <c r="AN31" s="260"/>
      <c r="AO31" s="260"/>
      <c r="AP31" s="38"/>
      <c r="AQ31" s="38"/>
      <c r="AR31" s="43"/>
      <c r="BE31" s="246"/>
    </row>
    <row r="32" spans="1:71" s="3" customFormat="1" ht="14.45" hidden="1" customHeight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59">
        <v>0.2</v>
      </c>
      <c r="M32" s="260"/>
      <c r="N32" s="260"/>
      <c r="O32" s="260"/>
      <c r="P32" s="260"/>
      <c r="Q32" s="38"/>
      <c r="R32" s="38"/>
      <c r="S32" s="38"/>
      <c r="T32" s="38"/>
      <c r="U32" s="38"/>
      <c r="V32" s="38"/>
      <c r="W32" s="261">
        <f>ROUND(BC94, 2)</f>
        <v>0</v>
      </c>
      <c r="X32" s="260"/>
      <c r="Y32" s="260"/>
      <c r="Z32" s="260"/>
      <c r="AA32" s="260"/>
      <c r="AB32" s="260"/>
      <c r="AC32" s="260"/>
      <c r="AD32" s="260"/>
      <c r="AE32" s="260"/>
      <c r="AF32" s="38"/>
      <c r="AG32" s="38"/>
      <c r="AH32" s="38"/>
      <c r="AI32" s="38"/>
      <c r="AJ32" s="38"/>
      <c r="AK32" s="261">
        <v>0</v>
      </c>
      <c r="AL32" s="260"/>
      <c r="AM32" s="260"/>
      <c r="AN32" s="260"/>
      <c r="AO32" s="260"/>
      <c r="AP32" s="38"/>
      <c r="AQ32" s="38"/>
      <c r="AR32" s="43"/>
      <c r="BE32" s="246"/>
    </row>
    <row r="33" spans="1:57" s="3" customFormat="1" ht="14.45" hidden="1" customHeight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258">
        <v>0</v>
      </c>
      <c r="M33" s="257"/>
      <c r="N33" s="257"/>
      <c r="O33" s="257"/>
      <c r="P33" s="257"/>
      <c r="Q33" s="40"/>
      <c r="R33" s="40"/>
      <c r="S33" s="40"/>
      <c r="T33" s="40"/>
      <c r="U33" s="40"/>
      <c r="V33" s="40"/>
      <c r="W33" s="256">
        <f>ROUND(BD94, 2)</f>
        <v>0</v>
      </c>
      <c r="X33" s="257"/>
      <c r="Y33" s="257"/>
      <c r="Z33" s="257"/>
      <c r="AA33" s="257"/>
      <c r="AB33" s="257"/>
      <c r="AC33" s="257"/>
      <c r="AD33" s="257"/>
      <c r="AE33" s="257"/>
      <c r="AF33" s="40"/>
      <c r="AG33" s="40"/>
      <c r="AH33" s="40"/>
      <c r="AI33" s="40"/>
      <c r="AJ33" s="40"/>
      <c r="AK33" s="256">
        <v>0</v>
      </c>
      <c r="AL33" s="257"/>
      <c r="AM33" s="257"/>
      <c r="AN33" s="257"/>
      <c r="AO33" s="257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4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5"/>
    </row>
    <row r="35" spans="1:57" s="2" customFormat="1" ht="25.9" customHeight="1">
      <c r="A35" s="31"/>
      <c r="B35" s="32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65" t="s">
        <v>45</v>
      </c>
      <c r="Y35" s="263"/>
      <c r="Z35" s="263"/>
      <c r="AA35" s="263"/>
      <c r="AB35" s="263"/>
      <c r="AC35" s="46"/>
      <c r="AD35" s="46"/>
      <c r="AE35" s="46"/>
      <c r="AF35" s="46"/>
      <c r="AG35" s="46"/>
      <c r="AH35" s="46"/>
      <c r="AI35" s="46"/>
      <c r="AJ35" s="46"/>
      <c r="AK35" s="262">
        <f>SUM(AK26:AK33)</f>
        <v>0</v>
      </c>
      <c r="AL35" s="263"/>
      <c r="AM35" s="263"/>
      <c r="AN35" s="263"/>
      <c r="AO35" s="264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3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48</v>
      </c>
      <c r="AI60" s="35"/>
      <c r="AJ60" s="35"/>
      <c r="AK60" s="35"/>
      <c r="AL60" s="35"/>
      <c r="AM60" s="53" t="s">
        <v>49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3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48</v>
      </c>
      <c r="AI75" s="35"/>
      <c r="AJ75" s="35"/>
      <c r="AK75" s="35"/>
      <c r="AL75" s="35"/>
      <c r="AM75" s="53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PHZ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23" t="str">
        <f>K6</f>
        <v>Obnova zázemia Steel aréna Košice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64"/>
      <c r="AL85" s="64"/>
      <c r="AM85" s="64"/>
      <c r="AN85" s="64"/>
      <c r="AO85" s="64"/>
      <c r="AP85" s="64"/>
      <c r="AQ85" s="64"/>
      <c r="AR85" s="65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25" t="str">
        <f>IF(AN8= "","",AN8)</f>
        <v>27. 1. 2023</v>
      </c>
      <c r="AN87" s="225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26" t="str">
        <f>IF(E17="","",E17)</f>
        <v xml:space="preserve"> </v>
      </c>
      <c r="AN89" s="227"/>
      <c r="AO89" s="227"/>
      <c r="AP89" s="227"/>
      <c r="AQ89" s="33"/>
      <c r="AR89" s="36"/>
      <c r="AS89" s="228" t="s">
        <v>53</v>
      </c>
      <c r="AT89" s="229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25.7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30</v>
      </c>
      <c r="AJ90" s="33"/>
      <c r="AK90" s="33"/>
      <c r="AL90" s="33"/>
      <c r="AM90" s="226" t="str">
        <f>IF(E20="","",E20)</f>
        <v>Ing. Miloš Singovszki, PhD., MBA</v>
      </c>
      <c r="AN90" s="227"/>
      <c r="AO90" s="227"/>
      <c r="AP90" s="227"/>
      <c r="AQ90" s="33"/>
      <c r="AR90" s="36"/>
      <c r="AS90" s="230"/>
      <c r="AT90" s="231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2"/>
      <c r="AT91" s="233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234" t="s">
        <v>54</v>
      </c>
      <c r="D92" s="235"/>
      <c r="E92" s="235"/>
      <c r="F92" s="235"/>
      <c r="G92" s="235"/>
      <c r="H92" s="74"/>
      <c r="I92" s="237" t="s">
        <v>55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6" t="s">
        <v>56</v>
      </c>
      <c r="AH92" s="235"/>
      <c r="AI92" s="235"/>
      <c r="AJ92" s="235"/>
      <c r="AK92" s="235"/>
      <c r="AL92" s="235"/>
      <c r="AM92" s="235"/>
      <c r="AN92" s="237" t="s">
        <v>57</v>
      </c>
      <c r="AO92" s="235"/>
      <c r="AP92" s="238"/>
      <c r="AQ92" s="75" t="s">
        <v>58</v>
      </c>
      <c r="AR92" s="36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50000000000003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42">
        <f>ROUND(SUM(AG95:AG100),2)</f>
        <v>0</v>
      </c>
      <c r="AH94" s="242"/>
      <c r="AI94" s="242"/>
      <c r="AJ94" s="242"/>
      <c r="AK94" s="242"/>
      <c r="AL94" s="242"/>
      <c r="AM94" s="242"/>
      <c r="AN94" s="243">
        <f t="shared" ref="AN94:AN100" si="0">SUM(AG94,AT94)</f>
        <v>0</v>
      </c>
      <c r="AO94" s="243"/>
      <c r="AP94" s="243"/>
      <c r="AQ94" s="86" t="s">
        <v>1</v>
      </c>
      <c r="AR94" s="87"/>
      <c r="AS94" s="88">
        <f>ROUND(SUM(AS95:AS100),2)</f>
        <v>0</v>
      </c>
      <c r="AT94" s="89">
        <f t="shared" ref="AT94:AT100" si="1">ROUND(SUM(AV94:AW94),2)</f>
        <v>0</v>
      </c>
      <c r="AU94" s="90">
        <f>ROUND(SUM(AU95:AU100),5)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ROUND(SUM(AZ95:AZ100),2)</f>
        <v>0</v>
      </c>
      <c r="BA94" s="89">
        <f>ROUND(SUM(BA95:BA100),2)</f>
        <v>0</v>
      </c>
      <c r="BB94" s="89">
        <f>ROUND(SUM(BB95:BB100),2)</f>
        <v>0</v>
      </c>
      <c r="BC94" s="89">
        <f>ROUND(SUM(BC95:BC100),2)</f>
        <v>0</v>
      </c>
      <c r="BD94" s="91">
        <f>ROUND(SUM(BD95:BD100),2)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24.75" customHeight="1">
      <c r="A95" s="94" t="s">
        <v>77</v>
      </c>
      <c r="B95" s="95"/>
      <c r="C95" s="96"/>
      <c r="D95" s="239" t="s">
        <v>78</v>
      </c>
      <c r="E95" s="239"/>
      <c r="F95" s="239"/>
      <c r="G95" s="239"/>
      <c r="H95" s="239"/>
      <c r="I95" s="97"/>
      <c r="J95" s="239" t="s">
        <v>79</v>
      </c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40">
        <f>'01 - Obnova sociálnych za...'!J30</f>
        <v>0</v>
      </c>
      <c r="AH95" s="241"/>
      <c r="AI95" s="241"/>
      <c r="AJ95" s="241"/>
      <c r="AK95" s="241"/>
      <c r="AL95" s="241"/>
      <c r="AM95" s="241"/>
      <c r="AN95" s="240">
        <f t="shared" si="0"/>
        <v>0</v>
      </c>
      <c r="AO95" s="241"/>
      <c r="AP95" s="241"/>
      <c r="AQ95" s="98" t="s">
        <v>80</v>
      </c>
      <c r="AR95" s="99"/>
      <c r="AS95" s="100">
        <v>0</v>
      </c>
      <c r="AT95" s="101">
        <f t="shared" si="1"/>
        <v>0</v>
      </c>
      <c r="AU95" s="102">
        <f>'01 - Obnova sociálnych za...'!P133</f>
        <v>0</v>
      </c>
      <c r="AV95" s="101">
        <f>'01 - Obnova sociálnych za...'!J33</f>
        <v>0</v>
      </c>
      <c r="AW95" s="101">
        <f>'01 - Obnova sociálnych za...'!J34</f>
        <v>0</v>
      </c>
      <c r="AX95" s="101">
        <f>'01 - Obnova sociálnych za...'!J35</f>
        <v>0</v>
      </c>
      <c r="AY95" s="101">
        <f>'01 - Obnova sociálnych za...'!J36</f>
        <v>0</v>
      </c>
      <c r="AZ95" s="101">
        <f>'01 - Obnova sociálnych za...'!F33</f>
        <v>0</v>
      </c>
      <c r="BA95" s="101">
        <f>'01 - Obnova sociálnych za...'!F34</f>
        <v>0</v>
      </c>
      <c r="BB95" s="101">
        <f>'01 - Obnova sociálnych za...'!F35</f>
        <v>0</v>
      </c>
      <c r="BC95" s="101">
        <f>'01 - Obnova sociálnych za...'!F36</f>
        <v>0</v>
      </c>
      <c r="BD95" s="103">
        <f>'01 - Obnova sociálnych za...'!F37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73</v>
      </c>
    </row>
    <row r="96" spans="1:91" s="7" customFormat="1" ht="16.5" customHeight="1">
      <c r="A96" s="94" t="s">
        <v>77</v>
      </c>
      <c r="B96" s="95"/>
      <c r="C96" s="96"/>
      <c r="D96" s="239" t="s">
        <v>83</v>
      </c>
      <c r="E96" s="239"/>
      <c r="F96" s="239"/>
      <c r="G96" s="239"/>
      <c r="H96" s="239"/>
      <c r="I96" s="97"/>
      <c r="J96" s="239" t="s">
        <v>84</v>
      </c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40">
        <f>'02 - Obnova sociálnych za...'!J30</f>
        <v>0</v>
      </c>
      <c r="AH96" s="241"/>
      <c r="AI96" s="241"/>
      <c r="AJ96" s="241"/>
      <c r="AK96" s="241"/>
      <c r="AL96" s="241"/>
      <c r="AM96" s="241"/>
      <c r="AN96" s="240">
        <f t="shared" si="0"/>
        <v>0</v>
      </c>
      <c r="AO96" s="241"/>
      <c r="AP96" s="241"/>
      <c r="AQ96" s="98" t="s">
        <v>80</v>
      </c>
      <c r="AR96" s="99"/>
      <c r="AS96" s="100">
        <v>0</v>
      </c>
      <c r="AT96" s="101">
        <f t="shared" si="1"/>
        <v>0</v>
      </c>
      <c r="AU96" s="102">
        <f>'02 - Obnova sociálnych za...'!P132</f>
        <v>0</v>
      </c>
      <c r="AV96" s="101">
        <f>'02 - Obnova sociálnych za...'!J33</f>
        <v>0</v>
      </c>
      <c r="AW96" s="101">
        <f>'02 - Obnova sociálnych za...'!J34</f>
        <v>0</v>
      </c>
      <c r="AX96" s="101">
        <f>'02 - Obnova sociálnych za...'!J35</f>
        <v>0</v>
      </c>
      <c r="AY96" s="101">
        <f>'02 - Obnova sociálnych za...'!J36</f>
        <v>0</v>
      </c>
      <c r="AZ96" s="101">
        <f>'02 - Obnova sociálnych za...'!F33</f>
        <v>0</v>
      </c>
      <c r="BA96" s="101">
        <f>'02 - Obnova sociálnych za...'!F34</f>
        <v>0</v>
      </c>
      <c r="BB96" s="101">
        <f>'02 - Obnova sociálnych za...'!F35</f>
        <v>0</v>
      </c>
      <c r="BC96" s="101">
        <f>'02 - Obnova sociálnych za...'!F36</f>
        <v>0</v>
      </c>
      <c r="BD96" s="103">
        <f>'02 - Obnova sociálnych za...'!F37</f>
        <v>0</v>
      </c>
      <c r="BT96" s="104" t="s">
        <v>81</v>
      </c>
      <c r="BV96" s="104" t="s">
        <v>75</v>
      </c>
      <c r="BW96" s="104" t="s">
        <v>85</v>
      </c>
      <c r="BX96" s="104" t="s">
        <v>5</v>
      </c>
      <c r="CL96" s="104" t="s">
        <v>1</v>
      </c>
      <c r="CM96" s="104" t="s">
        <v>73</v>
      </c>
    </row>
    <row r="97" spans="1:91" s="7" customFormat="1" ht="16.5" customHeight="1">
      <c r="A97" s="94" t="s">
        <v>77</v>
      </c>
      <c r="B97" s="95"/>
      <c r="C97" s="96"/>
      <c r="D97" s="239" t="s">
        <v>86</v>
      </c>
      <c r="E97" s="239"/>
      <c r="F97" s="239"/>
      <c r="G97" s="239"/>
      <c r="H97" s="239"/>
      <c r="I97" s="97"/>
      <c r="J97" s="239" t="s">
        <v>87</v>
      </c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40">
        <f>'03 - Obnova sociálnych za...'!J30</f>
        <v>0</v>
      </c>
      <c r="AH97" s="241"/>
      <c r="AI97" s="241"/>
      <c r="AJ97" s="241"/>
      <c r="AK97" s="241"/>
      <c r="AL97" s="241"/>
      <c r="AM97" s="241"/>
      <c r="AN97" s="240">
        <f t="shared" si="0"/>
        <v>0</v>
      </c>
      <c r="AO97" s="241"/>
      <c r="AP97" s="241"/>
      <c r="AQ97" s="98" t="s">
        <v>80</v>
      </c>
      <c r="AR97" s="99"/>
      <c r="AS97" s="100">
        <v>0</v>
      </c>
      <c r="AT97" s="101">
        <f t="shared" si="1"/>
        <v>0</v>
      </c>
      <c r="AU97" s="102">
        <f>'03 - Obnova sociálnych za...'!P130</f>
        <v>0</v>
      </c>
      <c r="AV97" s="101">
        <f>'03 - Obnova sociálnych za...'!J33</f>
        <v>0</v>
      </c>
      <c r="AW97" s="101">
        <f>'03 - Obnova sociálnych za...'!J34</f>
        <v>0</v>
      </c>
      <c r="AX97" s="101">
        <f>'03 - Obnova sociálnych za...'!J35</f>
        <v>0</v>
      </c>
      <c r="AY97" s="101">
        <f>'03 - Obnova sociálnych za...'!J36</f>
        <v>0</v>
      </c>
      <c r="AZ97" s="101">
        <f>'03 - Obnova sociálnych za...'!F33</f>
        <v>0</v>
      </c>
      <c r="BA97" s="101">
        <f>'03 - Obnova sociálnych za...'!F34</f>
        <v>0</v>
      </c>
      <c r="BB97" s="101">
        <f>'03 - Obnova sociálnych za...'!F35</f>
        <v>0</v>
      </c>
      <c r="BC97" s="101">
        <f>'03 - Obnova sociálnych za...'!F36</f>
        <v>0</v>
      </c>
      <c r="BD97" s="103">
        <f>'03 - Obnova sociálnych za...'!F37</f>
        <v>0</v>
      </c>
      <c r="BT97" s="104" t="s">
        <v>81</v>
      </c>
      <c r="BV97" s="104" t="s">
        <v>75</v>
      </c>
      <c r="BW97" s="104" t="s">
        <v>88</v>
      </c>
      <c r="BX97" s="104" t="s">
        <v>5</v>
      </c>
      <c r="CL97" s="104" t="s">
        <v>1</v>
      </c>
      <c r="CM97" s="104" t="s">
        <v>73</v>
      </c>
    </row>
    <row r="98" spans="1:91" s="7" customFormat="1" ht="16.5" customHeight="1">
      <c r="A98" s="94" t="s">
        <v>77</v>
      </c>
      <c r="B98" s="95"/>
      <c r="C98" s="96"/>
      <c r="D98" s="239" t="s">
        <v>89</v>
      </c>
      <c r="E98" s="239"/>
      <c r="F98" s="239"/>
      <c r="G98" s="239"/>
      <c r="H98" s="239"/>
      <c r="I98" s="97"/>
      <c r="J98" s="239" t="s">
        <v>90</v>
      </c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40">
        <f>'04 - Obnova sociálnych za...'!J30</f>
        <v>0</v>
      </c>
      <c r="AH98" s="241"/>
      <c r="AI98" s="241"/>
      <c r="AJ98" s="241"/>
      <c r="AK98" s="241"/>
      <c r="AL98" s="241"/>
      <c r="AM98" s="241"/>
      <c r="AN98" s="240">
        <f t="shared" si="0"/>
        <v>0</v>
      </c>
      <c r="AO98" s="241"/>
      <c r="AP98" s="241"/>
      <c r="AQ98" s="98" t="s">
        <v>80</v>
      </c>
      <c r="AR98" s="99"/>
      <c r="AS98" s="100">
        <v>0</v>
      </c>
      <c r="AT98" s="101">
        <f t="shared" si="1"/>
        <v>0</v>
      </c>
      <c r="AU98" s="102">
        <f>'04 - Obnova sociálnych za...'!P130</f>
        <v>0</v>
      </c>
      <c r="AV98" s="101">
        <f>'04 - Obnova sociálnych za...'!J33</f>
        <v>0</v>
      </c>
      <c r="AW98" s="101">
        <f>'04 - Obnova sociálnych za...'!J34</f>
        <v>0</v>
      </c>
      <c r="AX98" s="101">
        <f>'04 - Obnova sociálnych za...'!J35</f>
        <v>0</v>
      </c>
      <c r="AY98" s="101">
        <f>'04 - Obnova sociálnych za...'!J36</f>
        <v>0</v>
      </c>
      <c r="AZ98" s="101">
        <f>'04 - Obnova sociálnych za...'!F33</f>
        <v>0</v>
      </c>
      <c r="BA98" s="101">
        <f>'04 - Obnova sociálnych za...'!F34</f>
        <v>0</v>
      </c>
      <c r="BB98" s="101">
        <f>'04 - Obnova sociálnych za...'!F35</f>
        <v>0</v>
      </c>
      <c r="BC98" s="101">
        <f>'04 - Obnova sociálnych za...'!F36</f>
        <v>0</v>
      </c>
      <c r="BD98" s="103">
        <f>'04 - Obnova sociálnych za...'!F37</f>
        <v>0</v>
      </c>
      <c r="BT98" s="104" t="s">
        <v>81</v>
      </c>
      <c r="BV98" s="104" t="s">
        <v>75</v>
      </c>
      <c r="BW98" s="104" t="s">
        <v>91</v>
      </c>
      <c r="BX98" s="104" t="s">
        <v>5</v>
      </c>
      <c r="CL98" s="104" t="s">
        <v>1</v>
      </c>
      <c r="CM98" s="104" t="s">
        <v>73</v>
      </c>
    </row>
    <row r="99" spans="1:91" s="7" customFormat="1" ht="16.5" customHeight="1">
      <c r="A99" s="94" t="s">
        <v>77</v>
      </c>
      <c r="B99" s="95"/>
      <c r="C99" s="96"/>
      <c r="D99" s="239" t="s">
        <v>92</v>
      </c>
      <c r="E99" s="239"/>
      <c r="F99" s="239"/>
      <c r="G99" s="239"/>
      <c r="H99" s="239"/>
      <c r="I99" s="97"/>
      <c r="J99" s="239" t="s">
        <v>93</v>
      </c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40">
        <f>'05 - Obnova sociálnych za...'!J30</f>
        <v>0</v>
      </c>
      <c r="AH99" s="241"/>
      <c r="AI99" s="241"/>
      <c r="AJ99" s="241"/>
      <c r="AK99" s="241"/>
      <c r="AL99" s="241"/>
      <c r="AM99" s="241"/>
      <c r="AN99" s="240">
        <f t="shared" si="0"/>
        <v>0</v>
      </c>
      <c r="AO99" s="241"/>
      <c r="AP99" s="241"/>
      <c r="AQ99" s="98" t="s">
        <v>80</v>
      </c>
      <c r="AR99" s="99"/>
      <c r="AS99" s="100">
        <v>0</v>
      </c>
      <c r="AT99" s="101">
        <f t="shared" si="1"/>
        <v>0</v>
      </c>
      <c r="AU99" s="102">
        <f>'05 - Obnova sociálnych za...'!P132</f>
        <v>0</v>
      </c>
      <c r="AV99" s="101">
        <f>'05 - Obnova sociálnych za...'!J33</f>
        <v>0</v>
      </c>
      <c r="AW99" s="101">
        <f>'05 - Obnova sociálnych za...'!J34</f>
        <v>0</v>
      </c>
      <c r="AX99" s="101">
        <f>'05 - Obnova sociálnych za...'!J35</f>
        <v>0</v>
      </c>
      <c r="AY99" s="101">
        <f>'05 - Obnova sociálnych za...'!J36</f>
        <v>0</v>
      </c>
      <c r="AZ99" s="101">
        <f>'05 - Obnova sociálnych za...'!F33</f>
        <v>0</v>
      </c>
      <c r="BA99" s="101">
        <f>'05 - Obnova sociálnych za...'!F34</f>
        <v>0</v>
      </c>
      <c r="BB99" s="101">
        <f>'05 - Obnova sociálnych za...'!F35</f>
        <v>0</v>
      </c>
      <c r="BC99" s="101">
        <f>'05 - Obnova sociálnych za...'!F36</f>
        <v>0</v>
      </c>
      <c r="BD99" s="103">
        <f>'05 - Obnova sociálnych za...'!F37</f>
        <v>0</v>
      </c>
      <c r="BT99" s="104" t="s">
        <v>81</v>
      </c>
      <c r="BV99" s="104" t="s">
        <v>75</v>
      </c>
      <c r="BW99" s="104" t="s">
        <v>94</v>
      </c>
      <c r="BX99" s="104" t="s">
        <v>5</v>
      </c>
      <c r="CL99" s="104" t="s">
        <v>1</v>
      </c>
      <c r="CM99" s="104" t="s">
        <v>73</v>
      </c>
    </row>
    <row r="100" spans="1:91" s="7" customFormat="1" ht="16.5" customHeight="1">
      <c r="A100" s="94" t="s">
        <v>77</v>
      </c>
      <c r="B100" s="95"/>
      <c r="C100" s="96"/>
      <c r="D100" s="239" t="s">
        <v>95</v>
      </c>
      <c r="E100" s="239"/>
      <c r="F100" s="239"/>
      <c r="G100" s="239"/>
      <c r="H100" s="239"/>
      <c r="I100" s="97"/>
      <c r="J100" s="239" t="s">
        <v>96</v>
      </c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40">
        <f>'06 - Dodatočné práce'!J30</f>
        <v>0</v>
      </c>
      <c r="AH100" s="241"/>
      <c r="AI100" s="241"/>
      <c r="AJ100" s="241"/>
      <c r="AK100" s="241"/>
      <c r="AL100" s="241"/>
      <c r="AM100" s="241"/>
      <c r="AN100" s="240">
        <f t="shared" si="0"/>
        <v>0</v>
      </c>
      <c r="AO100" s="241"/>
      <c r="AP100" s="241"/>
      <c r="AQ100" s="98" t="s">
        <v>80</v>
      </c>
      <c r="AR100" s="99"/>
      <c r="AS100" s="105">
        <v>0</v>
      </c>
      <c r="AT100" s="106">
        <f t="shared" si="1"/>
        <v>0</v>
      </c>
      <c r="AU100" s="107">
        <f>'06 - Dodatočné práce'!P129</f>
        <v>0</v>
      </c>
      <c r="AV100" s="106">
        <f>'06 - Dodatočné práce'!J33</f>
        <v>0</v>
      </c>
      <c r="AW100" s="106">
        <f>'06 - Dodatočné práce'!J34</f>
        <v>0</v>
      </c>
      <c r="AX100" s="106">
        <f>'06 - Dodatočné práce'!J35</f>
        <v>0</v>
      </c>
      <c r="AY100" s="106">
        <f>'06 - Dodatočné práce'!J36</f>
        <v>0</v>
      </c>
      <c r="AZ100" s="106">
        <f>'06 - Dodatočné práce'!F33</f>
        <v>0</v>
      </c>
      <c r="BA100" s="106">
        <f>'06 - Dodatočné práce'!F34</f>
        <v>0</v>
      </c>
      <c r="BB100" s="106">
        <f>'06 - Dodatočné práce'!F35</f>
        <v>0</v>
      </c>
      <c r="BC100" s="106">
        <f>'06 - Dodatočné práce'!F36</f>
        <v>0</v>
      </c>
      <c r="BD100" s="108">
        <f>'06 - Dodatočné práce'!F37</f>
        <v>0</v>
      </c>
      <c r="BT100" s="104" t="s">
        <v>81</v>
      </c>
      <c r="BV100" s="104" t="s">
        <v>75</v>
      </c>
      <c r="BW100" s="104" t="s">
        <v>97</v>
      </c>
      <c r="BX100" s="104" t="s">
        <v>5</v>
      </c>
      <c r="CL100" s="104" t="s">
        <v>1</v>
      </c>
      <c r="CM100" s="104" t="s">
        <v>73</v>
      </c>
    </row>
    <row r="101" spans="1:91" s="2" customFormat="1" ht="30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91" s="2" customFormat="1" ht="6.95" customHeight="1">
      <c r="A102" s="31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36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</sheetData>
  <sheetProtection algorithmName="SHA-512" hashValue="BWwh7camS3pfnYPfgl02WVibFQs++JAM2LKGcBo16UotCeDu72SItz02uHJSBigKdEcgYGt47jd/8r2FooC1sg==" saltValue="jpSFKWMaswJD5MAXOiw8Oqpc/K1RrpK0qqEhNnMsG/j2VRAhNiPBkMP5pM2cPa75ZHVINjZIkgG5qICqFhyIcA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1 - Obnova sociálnych za...'!C2" display="/"/>
    <hyperlink ref="A96" location="'02 - Obnova sociálnych za...'!C2" display="/"/>
    <hyperlink ref="A97" location="'03 - Obnova sociálnych za...'!C2" display="/"/>
    <hyperlink ref="A98" location="'04 - Obnova sociálnych za...'!C2" display="/"/>
    <hyperlink ref="A99" location="'05 - Obnova sociálnych za...'!C2" display="/"/>
    <hyperlink ref="A100" location="'06 - Dodatočné prá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82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73</v>
      </c>
    </row>
    <row r="4" spans="1:46" s="1" customFormat="1" ht="24.95" customHeight="1">
      <c r="B4" s="17"/>
      <c r="D4" s="111" t="s">
        <v>98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7" t="str">
        <f>'Rekapitulácia stavby'!K6</f>
        <v>Obnova zázemia Steel aréna Košice</v>
      </c>
      <c r="F7" s="268"/>
      <c r="G7" s="268"/>
      <c r="H7" s="268"/>
      <c r="L7" s="17"/>
    </row>
    <row r="8" spans="1:46" s="2" customFormat="1" ht="12" customHeight="1">
      <c r="A8" s="31"/>
      <c r="B8" s="36"/>
      <c r="C8" s="31"/>
      <c r="D8" s="113" t="s">
        <v>99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9" t="s">
        <v>100</v>
      </c>
      <c r="F9" s="270"/>
      <c r="G9" s="270"/>
      <c r="H9" s="27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27. 1. 2023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1" t="str">
        <f>'Rekapitulácia stavby'!E14</f>
        <v>Vyplň údaj</v>
      </c>
      <c r="F18" s="272"/>
      <c r="G18" s="272"/>
      <c r="H18" s="272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">
        <v>31</v>
      </c>
      <c r="F24" s="31"/>
      <c r="G24" s="31"/>
      <c r="H24" s="31"/>
      <c r="I24" s="113" t="s">
        <v>25</v>
      </c>
      <c r="J24" s="114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3" t="s">
        <v>1</v>
      </c>
      <c r="F27" s="273"/>
      <c r="G27" s="273"/>
      <c r="H27" s="27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33</v>
      </c>
      <c r="E30" s="31"/>
      <c r="F30" s="31"/>
      <c r="G30" s="31"/>
      <c r="H30" s="31"/>
      <c r="I30" s="31"/>
      <c r="J30" s="121">
        <f>ROUND(J133,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35</v>
      </c>
      <c r="G32" s="31"/>
      <c r="H32" s="31"/>
      <c r="I32" s="122" t="s">
        <v>34</v>
      </c>
      <c r="J32" s="122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37</v>
      </c>
      <c r="E33" s="124" t="s">
        <v>38</v>
      </c>
      <c r="F33" s="125">
        <f>ROUND((SUM(BE133:BE257)),  2)</f>
        <v>0</v>
      </c>
      <c r="G33" s="126"/>
      <c r="H33" s="126"/>
      <c r="I33" s="127">
        <v>0.2</v>
      </c>
      <c r="J33" s="125">
        <f>ROUND(((SUM(BE133:BE257))*I33),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39</v>
      </c>
      <c r="F34" s="125">
        <f>ROUND((SUM(BF133:BF257)),  2)</f>
        <v>0</v>
      </c>
      <c r="G34" s="126"/>
      <c r="H34" s="126"/>
      <c r="I34" s="127">
        <v>0.2</v>
      </c>
      <c r="J34" s="125">
        <f>ROUND(((SUM(BF133:BF257))*I34),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40</v>
      </c>
      <c r="F35" s="128">
        <f>ROUND((SUM(BG133:BG257)),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41</v>
      </c>
      <c r="F36" s="128">
        <f>ROUND((SUM(BH133:BH257)),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42</v>
      </c>
      <c r="F37" s="125">
        <f>ROUND((SUM(BI133:BI257)),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4" t="str">
        <f>E7</f>
        <v>Obnova zázemia Steel aréna Košice</v>
      </c>
      <c r="F85" s="275"/>
      <c r="G85" s="275"/>
      <c r="H85" s="27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3" t="str">
        <f>E9</f>
        <v>01 - Obnova sociálnych zariadení v priestoroch šatní</v>
      </c>
      <c r="F87" s="276"/>
      <c r="G87" s="276"/>
      <c r="H87" s="276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27. 1. 2023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>Ing. Miloš Singovszki, PhD., MBA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102</v>
      </c>
      <c r="D94" s="149"/>
      <c r="E94" s="149"/>
      <c r="F94" s="149"/>
      <c r="G94" s="149"/>
      <c r="H94" s="149"/>
      <c r="I94" s="149"/>
      <c r="J94" s="150" t="s">
        <v>103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104</v>
      </c>
      <c r="D96" s="33"/>
      <c r="E96" s="33"/>
      <c r="F96" s="33"/>
      <c r="G96" s="33"/>
      <c r="H96" s="33"/>
      <c r="I96" s="33"/>
      <c r="J96" s="85">
        <f>J133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105</v>
      </c>
    </row>
    <row r="97" spans="2:12" s="9" customFormat="1" ht="24.95" customHeight="1">
      <c r="B97" s="152"/>
      <c r="C97" s="153"/>
      <c r="D97" s="154" t="s">
        <v>106</v>
      </c>
      <c r="E97" s="155"/>
      <c r="F97" s="155"/>
      <c r="G97" s="155"/>
      <c r="H97" s="155"/>
      <c r="I97" s="155"/>
      <c r="J97" s="156">
        <f>J134</f>
        <v>0</v>
      </c>
      <c r="K97" s="153"/>
      <c r="L97" s="157"/>
    </row>
    <row r="98" spans="2:12" s="10" customFormat="1" ht="19.899999999999999" customHeight="1">
      <c r="B98" s="158"/>
      <c r="C98" s="159"/>
      <c r="D98" s="160" t="s">
        <v>107</v>
      </c>
      <c r="E98" s="161"/>
      <c r="F98" s="161"/>
      <c r="G98" s="161"/>
      <c r="H98" s="161"/>
      <c r="I98" s="161"/>
      <c r="J98" s="162">
        <f>J135</f>
        <v>0</v>
      </c>
      <c r="K98" s="159"/>
      <c r="L98" s="163"/>
    </row>
    <row r="99" spans="2:12" s="10" customFormat="1" ht="19.899999999999999" customHeight="1">
      <c r="B99" s="158"/>
      <c r="C99" s="159"/>
      <c r="D99" s="160" t="s">
        <v>108</v>
      </c>
      <c r="E99" s="161"/>
      <c r="F99" s="161"/>
      <c r="G99" s="161"/>
      <c r="H99" s="161"/>
      <c r="I99" s="161"/>
      <c r="J99" s="162">
        <f>J138</f>
        <v>0</v>
      </c>
      <c r="K99" s="159"/>
      <c r="L99" s="163"/>
    </row>
    <row r="100" spans="2:12" s="10" customFormat="1" ht="19.899999999999999" customHeight="1">
      <c r="B100" s="158"/>
      <c r="C100" s="159"/>
      <c r="D100" s="160" t="s">
        <v>109</v>
      </c>
      <c r="E100" s="161"/>
      <c r="F100" s="161"/>
      <c r="G100" s="161"/>
      <c r="H100" s="161"/>
      <c r="I100" s="161"/>
      <c r="J100" s="162">
        <f>J146</f>
        <v>0</v>
      </c>
      <c r="K100" s="159"/>
      <c r="L100" s="163"/>
    </row>
    <row r="101" spans="2:12" s="10" customFormat="1" ht="19.899999999999999" customHeight="1">
      <c r="B101" s="158"/>
      <c r="C101" s="159"/>
      <c r="D101" s="160" t="s">
        <v>110</v>
      </c>
      <c r="E101" s="161"/>
      <c r="F101" s="161"/>
      <c r="G101" s="161"/>
      <c r="H101" s="161"/>
      <c r="I101" s="161"/>
      <c r="J101" s="162">
        <f>J161</f>
        <v>0</v>
      </c>
      <c r="K101" s="159"/>
      <c r="L101" s="163"/>
    </row>
    <row r="102" spans="2:12" s="9" customFormat="1" ht="24.95" customHeight="1">
      <c r="B102" s="152"/>
      <c r="C102" s="153"/>
      <c r="D102" s="154" t="s">
        <v>111</v>
      </c>
      <c r="E102" s="155"/>
      <c r="F102" s="155"/>
      <c r="G102" s="155"/>
      <c r="H102" s="155"/>
      <c r="I102" s="155"/>
      <c r="J102" s="156">
        <f>J163</f>
        <v>0</v>
      </c>
      <c r="K102" s="153"/>
      <c r="L102" s="157"/>
    </row>
    <row r="103" spans="2:12" s="10" customFormat="1" ht="19.899999999999999" customHeight="1">
      <c r="B103" s="158"/>
      <c r="C103" s="159"/>
      <c r="D103" s="160" t="s">
        <v>112</v>
      </c>
      <c r="E103" s="161"/>
      <c r="F103" s="161"/>
      <c r="G103" s="161"/>
      <c r="H103" s="161"/>
      <c r="I103" s="161"/>
      <c r="J103" s="162">
        <f>J164</f>
        <v>0</v>
      </c>
      <c r="K103" s="159"/>
      <c r="L103" s="163"/>
    </row>
    <row r="104" spans="2:12" s="10" customFormat="1" ht="19.899999999999999" customHeight="1">
      <c r="B104" s="158"/>
      <c r="C104" s="159"/>
      <c r="D104" s="160" t="s">
        <v>113</v>
      </c>
      <c r="E104" s="161"/>
      <c r="F104" s="161"/>
      <c r="G104" s="161"/>
      <c r="H104" s="161"/>
      <c r="I104" s="161"/>
      <c r="J104" s="162">
        <f>J168</f>
        <v>0</v>
      </c>
      <c r="K104" s="159"/>
      <c r="L104" s="163"/>
    </row>
    <row r="105" spans="2:12" s="10" customFormat="1" ht="19.899999999999999" customHeight="1">
      <c r="B105" s="158"/>
      <c r="C105" s="159"/>
      <c r="D105" s="160" t="s">
        <v>114</v>
      </c>
      <c r="E105" s="161"/>
      <c r="F105" s="161"/>
      <c r="G105" s="161"/>
      <c r="H105" s="161"/>
      <c r="I105" s="161"/>
      <c r="J105" s="162">
        <f>J175</f>
        <v>0</v>
      </c>
      <c r="K105" s="159"/>
      <c r="L105" s="163"/>
    </row>
    <row r="106" spans="2:12" s="10" customFormat="1" ht="19.899999999999999" customHeight="1">
      <c r="B106" s="158"/>
      <c r="C106" s="159"/>
      <c r="D106" s="160" t="s">
        <v>115</v>
      </c>
      <c r="E106" s="161"/>
      <c r="F106" s="161"/>
      <c r="G106" s="161"/>
      <c r="H106" s="161"/>
      <c r="I106" s="161"/>
      <c r="J106" s="162">
        <f>J183</f>
        <v>0</v>
      </c>
      <c r="K106" s="159"/>
      <c r="L106" s="163"/>
    </row>
    <row r="107" spans="2:12" s="10" customFormat="1" ht="19.899999999999999" customHeight="1">
      <c r="B107" s="158"/>
      <c r="C107" s="159"/>
      <c r="D107" s="160" t="s">
        <v>116</v>
      </c>
      <c r="E107" s="161"/>
      <c r="F107" s="161"/>
      <c r="G107" s="161"/>
      <c r="H107" s="161"/>
      <c r="I107" s="161"/>
      <c r="J107" s="162">
        <f>J227</f>
        <v>0</v>
      </c>
      <c r="K107" s="159"/>
      <c r="L107" s="163"/>
    </row>
    <row r="108" spans="2:12" s="10" customFormat="1" ht="19.899999999999999" customHeight="1">
      <c r="B108" s="158"/>
      <c r="C108" s="159"/>
      <c r="D108" s="160" t="s">
        <v>117</v>
      </c>
      <c r="E108" s="161"/>
      <c r="F108" s="161"/>
      <c r="G108" s="161"/>
      <c r="H108" s="161"/>
      <c r="I108" s="161"/>
      <c r="J108" s="162">
        <f>J230</f>
        <v>0</v>
      </c>
      <c r="K108" s="159"/>
      <c r="L108" s="163"/>
    </row>
    <row r="109" spans="2:12" s="10" customFormat="1" ht="19.899999999999999" customHeight="1">
      <c r="B109" s="158"/>
      <c r="C109" s="159"/>
      <c r="D109" s="160" t="s">
        <v>118</v>
      </c>
      <c r="E109" s="161"/>
      <c r="F109" s="161"/>
      <c r="G109" s="161"/>
      <c r="H109" s="161"/>
      <c r="I109" s="161"/>
      <c r="J109" s="162">
        <f>J237</f>
        <v>0</v>
      </c>
      <c r="K109" s="159"/>
      <c r="L109" s="163"/>
    </row>
    <row r="110" spans="2:12" s="10" customFormat="1" ht="19.899999999999999" customHeight="1">
      <c r="B110" s="158"/>
      <c r="C110" s="159"/>
      <c r="D110" s="160" t="s">
        <v>119</v>
      </c>
      <c r="E110" s="161"/>
      <c r="F110" s="161"/>
      <c r="G110" s="161"/>
      <c r="H110" s="161"/>
      <c r="I110" s="161"/>
      <c r="J110" s="162">
        <f>J243</f>
        <v>0</v>
      </c>
      <c r="K110" s="159"/>
      <c r="L110" s="163"/>
    </row>
    <row r="111" spans="2:12" s="10" customFormat="1" ht="19.899999999999999" customHeight="1">
      <c r="B111" s="158"/>
      <c r="C111" s="159"/>
      <c r="D111" s="160" t="s">
        <v>120</v>
      </c>
      <c r="E111" s="161"/>
      <c r="F111" s="161"/>
      <c r="G111" s="161"/>
      <c r="H111" s="161"/>
      <c r="I111" s="161"/>
      <c r="J111" s="162">
        <f>J249</f>
        <v>0</v>
      </c>
      <c r="K111" s="159"/>
      <c r="L111" s="163"/>
    </row>
    <row r="112" spans="2:12" s="9" customFormat="1" ht="24.95" customHeight="1">
      <c r="B112" s="152"/>
      <c r="C112" s="153"/>
      <c r="D112" s="154" t="s">
        <v>121</v>
      </c>
      <c r="E112" s="155"/>
      <c r="F112" s="155"/>
      <c r="G112" s="155"/>
      <c r="H112" s="155"/>
      <c r="I112" s="155"/>
      <c r="J112" s="156">
        <f>J253</f>
        <v>0</v>
      </c>
      <c r="K112" s="153"/>
      <c r="L112" s="157"/>
    </row>
    <row r="113" spans="1:31" s="9" customFormat="1" ht="24.95" customHeight="1">
      <c r="B113" s="152"/>
      <c r="C113" s="153"/>
      <c r="D113" s="154" t="s">
        <v>122</v>
      </c>
      <c r="E113" s="155"/>
      <c r="F113" s="155"/>
      <c r="G113" s="155"/>
      <c r="H113" s="155"/>
      <c r="I113" s="155"/>
      <c r="J113" s="156">
        <f>J256</f>
        <v>0</v>
      </c>
      <c r="K113" s="153"/>
      <c r="L113" s="157"/>
    </row>
    <row r="114" spans="1:31" s="2" customFormat="1" ht="21.7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9" spans="1:31" s="2" customFormat="1" ht="6.95" customHeight="1">
      <c r="A119" s="31"/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4.95" customHeight="1">
      <c r="A120" s="31"/>
      <c r="B120" s="32"/>
      <c r="C120" s="20" t="s">
        <v>123</v>
      </c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15</v>
      </c>
      <c r="D122" s="33"/>
      <c r="E122" s="33"/>
      <c r="F122" s="33"/>
      <c r="G122" s="33"/>
      <c r="H122" s="33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3"/>
      <c r="D123" s="33"/>
      <c r="E123" s="274" t="str">
        <f>E7</f>
        <v>Obnova zázemia Steel aréna Košice</v>
      </c>
      <c r="F123" s="275"/>
      <c r="G123" s="275"/>
      <c r="H123" s="275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99</v>
      </c>
      <c r="D124" s="33"/>
      <c r="E124" s="33"/>
      <c r="F124" s="33"/>
      <c r="G124" s="33"/>
      <c r="H124" s="3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3"/>
      <c r="D125" s="33"/>
      <c r="E125" s="223" t="str">
        <f>E9</f>
        <v>01 - Obnova sociálnych zariadení v priestoroch šatní</v>
      </c>
      <c r="F125" s="276"/>
      <c r="G125" s="276"/>
      <c r="H125" s="276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19</v>
      </c>
      <c r="D127" s="33"/>
      <c r="E127" s="33"/>
      <c r="F127" s="24" t="str">
        <f>F12</f>
        <v xml:space="preserve"> </v>
      </c>
      <c r="G127" s="33"/>
      <c r="H127" s="33"/>
      <c r="I127" s="26" t="s">
        <v>21</v>
      </c>
      <c r="J127" s="67" t="str">
        <f>IF(J12="","",J12)</f>
        <v>27. 1. 2023</v>
      </c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6" t="s">
        <v>23</v>
      </c>
      <c r="D129" s="33"/>
      <c r="E129" s="33"/>
      <c r="F129" s="24" t="str">
        <f>E15</f>
        <v xml:space="preserve"> </v>
      </c>
      <c r="G129" s="33"/>
      <c r="H129" s="33"/>
      <c r="I129" s="26" t="s">
        <v>28</v>
      </c>
      <c r="J129" s="29" t="str">
        <f>E21</f>
        <v xml:space="preserve"> </v>
      </c>
      <c r="K129" s="33"/>
      <c r="L129" s="52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25.7" customHeight="1">
      <c r="A130" s="31"/>
      <c r="B130" s="32"/>
      <c r="C130" s="26" t="s">
        <v>26</v>
      </c>
      <c r="D130" s="33"/>
      <c r="E130" s="33"/>
      <c r="F130" s="24" t="str">
        <f>IF(E18="","",E18)</f>
        <v>Vyplň údaj</v>
      </c>
      <c r="G130" s="33"/>
      <c r="H130" s="33"/>
      <c r="I130" s="26" t="s">
        <v>30</v>
      </c>
      <c r="J130" s="29" t="str">
        <f>E24</f>
        <v>Ing. Miloš Singovszki, PhD., MBA</v>
      </c>
      <c r="K130" s="33"/>
      <c r="L130" s="5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0.35" customHeight="1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52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11" customFormat="1" ht="29.25" customHeight="1">
      <c r="A132" s="164"/>
      <c r="B132" s="165"/>
      <c r="C132" s="166" t="s">
        <v>124</v>
      </c>
      <c r="D132" s="167" t="s">
        <v>58</v>
      </c>
      <c r="E132" s="167" t="s">
        <v>54</v>
      </c>
      <c r="F132" s="167" t="s">
        <v>55</v>
      </c>
      <c r="G132" s="167" t="s">
        <v>125</v>
      </c>
      <c r="H132" s="167" t="s">
        <v>126</v>
      </c>
      <c r="I132" s="167" t="s">
        <v>127</v>
      </c>
      <c r="J132" s="168" t="s">
        <v>103</v>
      </c>
      <c r="K132" s="169" t="s">
        <v>128</v>
      </c>
      <c r="L132" s="170"/>
      <c r="M132" s="76" t="s">
        <v>1</v>
      </c>
      <c r="N132" s="77" t="s">
        <v>37</v>
      </c>
      <c r="O132" s="77" t="s">
        <v>129</v>
      </c>
      <c r="P132" s="77" t="s">
        <v>130</v>
      </c>
      <c r="Q132" s="77" t="s">
        <v>131</v>
      </c>
      <c r="R132" s="77" t="s">
        <v>132</v>
      </c>
      <c r="S132" s="77" t="s">
        <v>133</v>
      </c>
      <c r="T132" s="78" t="s">
        <v>134</v>
      </c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</row>
    <row r="133" spans="1:65" s="2" customFormat="1" ht="22.9" customHeight="1">
      <c r="A133" s="31"/>
      <c r="B133" s="32"/>
      <c r="C133" s="83" t="s">
        <v>104</v>
      </c>
      <c r="D133" s="33"/>
      <c r="E133" s="33"/>
      <c r="F133" s="33"/>
      <c r="G133" s="33"/>
      <c r="H133" s="33"/>
      <c r="I133" s="33"/>
      <c r="J133" s="171">
        <f>BK133</f>
        <v>0</v>
      </c>
      <c r="K133" s="33"/>
      <c r="L133" s="36"/>
      <c r="M133" s="79"/>
      <c r="N133" s="172"/>
      <c r="O133" s="80"/>
      <c r="P133" s="173">
        <f>P134+P163+P253+P256</f>
        <v>0</v>
      </c>
      <c r="Q133" s="80"/>
      <c r="R133" s="173">
        <f>R134+R163+R253+R256</f>
        <v>43.632706582400004</v>
      </c>
      <c r="S133" s="80"/>
      <c r="T133" s="174">
        <f>T134+T163+T253+T256</f>
        <v>57.464280000000002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72</v>
      </c>
      <c r="AU133" s="14" t="s">
        <v>105</v>
      </c>
      <c r="BK133" s="175">
        <f>BK134+BK163+BK253+BK256</f>
        <v>0</v>
      </c>
    </row>
    <row r="134" spans="1:65" s="12" customFormat="1" ht="25.9" customHeight="1">
      <c r="B134" s="176"/>
      <c r="C134" s="177"/>
      <c r="D134" s="178" t="s">
        <v>72</v>
      </c>
      <c r="E134" s="179" t="s">
        <v>135</v>
      </c>
      <c r="F134" s="179" t="s">
        <v>136</v>
      </c>
      <c r="G134" s="177"/>
      <c r="H134" s="177"/>
      <c r="I134" s="180"/>
      <c r="J134" s="181">
        <f>BK134</f>
        <v>0</v>
      </c>
      <c r="K134" s="177"/>
      <c r="L134" s="182"/>
      <c r="M134" s="183"/>
      <c r="N134" s="184"/>
      <c r="O134" s="184"/>
      <c r="P134" s="185">
        <f>P135+P138+P146+P161</f>
        <v>0</v>
      </c>
      <c r="Q134" s="184"/>
      <c r="R134" s="185">
        <f>R135+R138+R146+R161</f>
        <v>20.641428625</v>
      </c>
      <c r="S134" s="184"/>
      <c r="T134" s="186">
        <f>T135+T138+T146+T161</f>
        <v>52.262440000000005</v>
      </c>
      <c r="AR134" s="187" t="s">
        <v>81</v>
      </c>
      <c r="AT134" s="188" t="s">
        <v>72</v>
      </c>
      <c r="AU134" s="188" t="s">
        <v>73</v>
      </c>
      <c r="AY134" s="187" t="s">
        <v>137</v>
      </c>
      <c r="BK134" s="189">
        <f>BK135+BK138+BK146+BK161</f>
        <v>0</v>
      </c>
    </row>
    <row r="135" spans="1:65" s="12" customFormat="1" ht="22.9" customHeight="1">
      <c r="B135" s="176"/>
      <c r="C135" s="177"/>
      <c r="D135" s="178" t="s">
        <v>72</v>
      </c>
      <c r="E135" s="190" t="s">
        <v>138</v>
      </c>
      <c r="F135" s="190" t="s">
        <v>139</v>
      </c>
      <c r="G135" s="177"/>
      <c r="H135" s="177"/>
      <c r="I135" s="180"/>
      <c r="J135" s="191">
        <f>BK135</f>
        <v>0</v>
      </c>
      <c r="K135" s="177"/>
      <c r="L135" s="182"/>
      <c r="M135" s="183"/>
      <c r="N135" s="184"/>
      <c r="O135" s="184"/>
      <c r="P135" s="185">
        <f>SUM(P136:P137)</f>
        <v>0</v>
      </c>
      <c r="Q135" s="184"/>
      <c r="R135" s="185">
        <f>SUM(R136:R137)</f>
        <v>0.1265191</v>
      </c>
      <c r="S135" s="184"/>
      <c r="T135" s="186">
        <f>SUM(T136:T137)</f>
        <v>0</v>
      </c>
      <c r="AR135" s="187" t="s">
        <v>81</v>
      </c>
      <c r="AT135" s="188" t="s">
        <v>72</v>
      </c>
      <c r="AU135" s="188" t="s">
        <v>81</v>
      </c>
      <c r="AY135" s="187" t="s">
        <v>137</v>
      </c>
      <c r="BK135" s="189">
        <f>SUM(BK136:BK137)</f>
        <v>0</v>
      </c>
    </row>
    <row r="136" spans="1:65" s="2" customFormat="1" ht="33" customHeight="1">
      <c r="A136" s="31"/>
      <c r="B136" s="32"/>
      <c r="C136" s="192" t="s">
        <v>81</v>
      </c>
      <c r="D136" s="192" t="s">
        <v>140</v>
      </c>
      <c r="E136" s="193" t="s">
        <v>141</v>
      </c>
      <c r="F136" s="194" t="s">
        <v>142</v>
      </c>
      <c r="G136" s="195" t="s">
        <v>143</v>
      </c>
      <c r="H136" s="196">
        <v>3.4</v>
      </c>
      <c r="I136" s="197"/>
      <c r="J136" s="198">
        <f>ROUND(I136*H136,2)</f>
        <v>0</v>
      </c>
      <c r="K136" s="199"/>
      <c r="L136" s="36"/>
      <c r="M136" s="200" t="s">
        <v>1</v>
      </c>
      <c r="N136" s="201" t="s">
        <v>39</v>
      </c>
      <c r="O136" s="72"/>
      <c r="P136" s="202">
        <f>O136*H136</f>
        <v>0</v>
      </c>
      <c r="Q136" s="202">
        <v>2.1235E-3</v>
      </c>
      <c r="R136" s="202">
        <f>Q136*H136</f>
        <v>7.2198999999999996E-3</v>
      </c>
      <c r="S136" s="202">
        <v>0</v>
      </c>
      <c r="T136" s="203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144</v>
      </c>
      <c r="AT136" s="204" t="s">
        <v>140</v>
      </c>
      <c r="AU136" s="204" t="s">
        <v>145</v>
      </c>
      <c r="AY136" s="14" t="s">
        <v>137</v>
      </c>
      <c r="BE136" s="205">
        <f>IF(N136="základná",J136,0)</f>
        <v>0</v>
      </c>
      <c r="BF136" s="205">
        <f>IF(N136="znížená",J136,0)</f>
        <v>0</v>
      </c>
      <c r="BG136" s="205">
        <f>IF(N136="zákl. prenesená",J136,0)</f>
        <v>0</v>
      </c>
      <c r="BH136" s="205">
        <f>IF(N136="zníž. prenesená",J136,0)</f>
        <v>0</v>
      </c>
      <c r="BI136" s="205">
        <f>IF(N136="nulová",J136,0)</f>
        <v>0</v>
      </c>
      <c r="BJ136" s="14" t="s">
        <v>145</v>
      </c>
      <c r="BK136" s="205">
        <f>ROUND(I136*H136,2)</f>
        <v>0</v>
      </c>
      <c r="BL136" s="14" t="s">
        <v>144</v>
      </c>
      <c r="BM136" s="204" t="s">
        <v>146</v>
      </c>
    </row>
    <row r="137" spans="1:65" s="2" customFormat="1" ht="24.2" customHeight="1">
      <c r="A137" s="31"/>
      <c r="B137" s="32"/>
      <c r="C137" s="206" t="s">
        <v>145</v>
      </c>
      <c r="D137" s="206" t="s">
        <v>147</v>
      </c>
      <c r="E137" s="207" t="s">
        <v>148</v>
      </c>
      <c r="F137" s="208" t="s">
        <v>149</v>
      </c>
      <c r="G137" s="209" t="s">
        <v>143</v>
      </c>
      <c r="H137" s="210">
        <v>3.468</v>
      </c>
      <c r="I137" s="211"/>
      <c r="J137" s="212">
        <f>ROUND(I137*H137,2)</f>
        <v>0</v>
      </c>
      <c r="K137" s="213"/>
      <c r="L137" s="214"/>
      <c r="M137" s="215" t="s">
        <v>1</v>
      </c>
      <c r="N137" s="216" t="s">
        <v>39</v>
      </c>
      <c r="O137" s="72"/>
      <c r="P137" s="202">
        <f>O137*H137</f>
        <v>0</v>
      </c>
      <c r="Q137" s="202">
        <v>3.44E-2</v>
      </c>
      <c r="R137" s="202">
        <f>Q137*H137</f>
        <v>0.11929919999999999</v>
      </c>
      <c r="S137" s="202">
        <v>0</v>
      </c>
      <c r="T137" s="20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150</v>
      </c>
      <c r="AT137" s="204" t="s">
        <v>147</v>
      </c>
      <c r="AU137" s="204" t="s">
        <v>145</v>
      </c>
      <c r="AY137" s="14" t="s">
        <v>137</v>
      </c>
      <c r="BE137" s="205">
        <f>IF(N137="základná",J137,0)</f>
        <v>0</v>
      </c>
      <c r="BF137" s="205">
        <f>IF(N137="znížená",J137,0)</f>
        <v>0</v>
      </c>
      <c r="BG137" s="205">
        <f>IF(N137="zákl. prenesená",J137,0)</f>
        <v>0</v>
      </c>
      <c r="BH137" s="205">
        <f>IF(N137="zníž. prenesená",J137,0)</f>
        <v>0</v>
      </c>
      <c r="BI137" s="205">
        <f>IF(N137="nulová",J137,0)</f>
        <v>0</v>
      </c>
      <c r="BJ137" s="14" t="s">
        <v>145</v>
      </c>
      <c r="BK137" s="205">
        <f>ROUND(I137*H137,2)</f>
        <v>0</v>
      </c>
      <c r="BL137" s="14" t="s">
        <v>144</v>
      </c>
      <c r="BM137" s="204" t="s">
        <v>151</v>
      </c>
    </row>
    <row r="138" spans="1:65" s="12" customFormat="1" ht="22.9" customHeight="1">
      <c r="B138" s="176"/>
      <c r="C138" s="177"/>
      <c r="D138" s="178" t="s">
        <v>72</v>
      </c>
      <c r="E138" s="190" t="s">
        <v>152</v>
      </c>
      <c r="F138" s="190" t="s">
        <v>153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SUM(P139:P145)</f>
        <v>0</v>
      </c>
      <c r="Q138" s="184"/>
      <c r="R138" s="185">
        <f>SUM(R139:R145)</f>
        <v>19.746909525</v>
      </c>
      <c r="S138" s="184"/>
      <c r="T138" s="186">
        <f>SUM(T139:T145)</f>
        <v>0</v>
      </c>
      <c r="AR138" s="187" t="s">
        <v>81</v>
      </c>
      <c r="AT138" s="188" t="s">
        <v>72</v>
      </c>
      <c r="AU138" s="188" t="s">
        <v>81</v>
      </c>
      <c r="AY138" s="187" t="s">
        <v>137</v>
      </c>
      <c r="BK138" s="189">
        <f>SUM(BK139:BK145)</f>
        <v>0</v>
      </c>
    </row>
    <row r="139" spans="1:65" s="2" customFormat="1" ht="33" customHeight="1">
      <c r="A139" s="31"/>
      <c r="B139" s="32"/>
      <c r="C139" s="192" t="s">
        <v>154</v>
      </c>
      <c r="D139" s="192" t="s">
        <v>140</v>
      </c>
      <c r="E139" s="193" t="s">
        <v>155</v>
      </c>
      <c r="F139" s="194" t="s">
        <v>156</v>
      </c>
      <c r="G139" s="195" t="s">
        <v>143</v>
      </c>
      <c r="H139" s="196">
        <v>535</v>
      </c>
      <c r="I139" s="197"/>
      <c r="J139" s="198">
        <f t="shared" ref="J139:J145" si="0">ROUND(I139*H139,2)</f>
        <v>0</v>
      </c>
      <c r="K139" s="199"/>
      <c r="L139" s="36"/>
      <c r="M139" s="200" t="s">
        <v>1</v>
      </c>
      <c r="N139" s="201" t="s">
        <v>39</v>
      </c>
      <c r="O139" s="72"/>
      <c r="P139" s="202">
        <f t="shared" ref="P139:P145" si="1">O139*H139</f>
        <v>0</v>
      </c>
      <c r="Q139" s="202">
        <v>1.899E-2</v>
      </c>
      <c r="R139" s="202">
        <f t="shared" ref="R139:R145" si="2">Q139*H139</f>
        <v>10.159649999999999</v>
      </c>
      <c r="S139" s="202">
        <v>0</v>
      </c>
      <c r="T139" s="203">
        <f t="shared" ref="T139:T145" si="3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144</v>
      </c>
      <c r="AT139" s="204" t="s">
        <v>140</v>
      </c>
      <c r="AU139" s="204" t="s">
        <v>145</v>
      </c>
      <c r="AY139" s="14" t="s">
        <v>137</v>
      </c>
      <c r="BE139" s="205">
        <f t="shared" ref="BE139:BE145" si="4">IF(N139="základná",J139,0)</f>
        <v>0</v>
      </c>
      <c r="BF139" s="205">
        <f t="shared" ref="BF139:BF145" si="5">IF(N139="znížená",J139,0)</f>
        <v>0</v>
      </c>
      <c r="BG139" s="205">
        <f t="shared" ref="BG139:BG145" si="6">IF(N139="zákl. prenesená",J139,0)</f>
        <v>0</v>
      </c>
      <c r="BH139" s="205">
        <f t="shared" ref="BH139:BH145" si="7">IF(N139="zníž. prenesená",J139,0)</f>
        <v>0</v>
      </c>
      <c r="BI139" s="205">
        <f t="shared" ref="BI139:BI145" si="8">IF(N139="nulová",J139,0)</f>
        <v>0</v>
      </c>
      <c r="BJ139" s="14" t="s">
        <v>145</v>
      </c>
      <c r="BK139" s="205">
        <f t="shared" ref="BK139:BK145" si="9">ROUND(I139*H139,2)</f>
        <v>0</v>
      </c>
      <c r="BL139" s="14" t="s">
        <v>144</v>
      </c>
      <c r="BM139" s="204" t="s">
        <v>157</v>
      </c>
    </row>
    <row r="140" spans="1:65" s="2" customFormat="1" ht="24.2" customHeight="1">
      <c r="A140" s="31"/>
      <c r="B140" s="32"/>
      <c r="C140" s="192" t="s">
        <v>144</v>
      </c>
      <c r="D140" s="192" t="s">
        <v>140</v>
      </c>
      <c r="E140" s="193" t="s">
        <v>158</v>
      </c>
      <c r="F140" s="194" t="s">
        <v>159</v>
      </c>
      <c r="G140" s="195" t="s">
        <v>143</v>
      </c>
      <c r="H140" s="196">
        <v>581.28499999999997</v>
      </c>
      <c r="I140" s="197"/>
      <c r="J140" s="198">
        <f t="shared" si="0"/>
        <v>0</v>
      </c>
      <c r="K140" s="199"/>
      <c r="L140" s="36"/>
      <c r="M140" s="200" t="s">
        <v>1</v>
      </c>
      <c r="N140" s="201" t="s">
        <v>39</v>
      </c>
      <c r="O140" s="72"/>
      <c r="P140" s="202">
        <f t="shared" si="1"/>
        <v>0</v>
      </c>
      <c r="Q140" s="202">
        <v>2.2499999999999999E-4</v>
      </c>
      <c r="R140" s="202">
        <f t="shared" si="2"/>
        <v>0.13078912499999998</v>
      </c>
      <c r="S140" s="202">
        <v>0</v>
      </c>
      <c r="T140" s="20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144</v>
      </c>
      <c r="AT140" s="204" t="s">
        <v>140</v>
      </c>
      <c r="AU140" s="204" t="s">
        <v>145</v>
      </c>
      <c r="AY140" s="14" t="s">
        <v>137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4" t="s">
        <v>145</v>
      </c>
      <c r="BK140" s="205">
        <f t="shared" si="9"/>
        <v>0</v>
      </c>
      <c r="BL140" s="14" t="s">
        <v>144</v>
      </c>
      <c r="BM140" s="204" t="s">
        <v>160</v>
      </c>
    </row>
    <row r="141" spans="1:65" s="2" customFormat="1" ht="24.2" customHeight="1">
      <c r="A141" s="31"/>
      <c r="B141" s="32"/>
      <c r="C141" s="192" t="s">
        <v>161</v>
      </c>
      <c r="D141" s="192" t="s">
        <v>140</v>
      </c>
      <c r="E141" s="193" t="s">
        <v>162</v>
      </c>
      <c r="F141" s="194" t="s">
        <v>163</v>
      </c>
      <c r="G141" s="195" t="s">
        <v>143</v>
      </c>
      <c r="H141" s="196">
        <v>538.08000000000004</v>
      </c>
      <c r="I141" s="197"/>
      <c r="J141" s="198">
        <f t="shared" si="0"/>
        <v>0</v>
      </c>
      <c r="K141" s="199"/>
      <c r="L141" s="36"/>
      <c r="M141" s="200" t="s">
        <v>1</v>
      </c>
      <c r="N141" s="201" t="s">
        <v>39</v>
      </c>
      <c r="O141" s="72"/>
      <c r="P141" s="202">
        <f t="shared" si="1"/>
        <v>0</v>
      </c>
      <c r="Q141" s="202">
        <v>4.9350000000000002E-3</v>
      </c>
      <c r="R141" s="202">
        <f t="shared" si="2"/>
        <v>2.6554248000000005</v>
      </c>
      <c r="S141" s="202">
        <v>0</v>
      </c>
      <c r="T141" s="20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144</v>
      </c>
      <c r="AT141" s="204" t="s">
        <v>140</v>
      </c>
      <c r="AU141" s="204" t="s">
        <v>145</v>
      </c>
      <c r="AY141" s="14" t="s">
        <v>137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4" t="s">
        <v>145</v>
      </c>
      <c r="BK141" s="205">
        <f t="shared" si="9"/>
        <v>0</v>
      </c>
      <c r="BL141" s="14" t="s">
        <v>144</v>
      </c>
      <c r="BM141" s="204" t="s">
        <v>164</v>
      </c>
    </row>
    <row r="142" spans="1:65" s="2" customFormat="1" ht="24.2" customHeight="1">
      <c r="A142" s="31"/>
      <c r="B142" s="32"/>
      <c r="C142" s="192" t="s">
        <v>152</v>
      </c>
      <c r="D142" s="192" t="s">
        <v>140</v>
      </c>
      <c r="E142" s="193" t="s">
        <v>165</v>
      </c>
      <c r="F142" s="194" t="s">
        <v>166</v>
      </c>
      <c r="G142" s="195" t="s">
        <v>143</v>
      </c>
      <c r="H142" s="196">
        <v>6.8</v>
      </c>
      <c r="I142" s="197"/>
      <c r="J142" s="198">
        <f t="shared" si="0"/>
        <v>0</v>
      </c>
      <c r="K142" s="199"/>
      <c r="L142" s="36"/>
      <c r="M142" s="200" t="s">
        <v>1</v>
      </c>
      <c r="N142" s="201" t="s">
        <v>39</v>
      </c>
      <c r="O142" s="72"/>
      <c r="P142" s="202">
        <f t="shared" si="1"/>
        <v>0</v>
      </c>
      <c r="Q142" s="202">
        <v>5.1539999999999997E-3</v>
      </c>
      <c r="R142" s="202">
        <f t="shared" si="2"/>
        <v>3.5047200000000001E-2</v>
      </c>
      <c r="S142" s="202">
        <v>0</v>
      </c>
      <c r="T142" s="20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144</v>
      </c>
      <c r="AT142" s="204" t="s">
        <v>140</v>
      </c>
      <c r="AU142" s="204" t="s">
        <v>145</v>
      </c>
      <c r="AY142" s="14" t="s">
        <v>137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4" t="s">
        <v>145</v>
      </c>
      <c r="BK142" s="205">
        <f t="shared" si="9"/>
        <v>0</v>
      </c>
      <c r="BL142" s="14" t="s">
        <v>144</v>
      </c>
      <c r="BM142" s="204" t="s">
        <v>167</v>
      </c>
    </row>
    <row r="143" spans="1:65" s="2" customFormat="1" ht="24.2" customHeight="1">
      <c r="A143" s="31"/>
      <c r="B143" s="32"/>
      <c r="C143" s="192" t="s">
        <v>168</v>
      </c>
      <c r="D143" s="192" t="s">
        <v>140</v>
      </c>
      <c r="E143" s="193" t="s">
        <v>169</v>
      </c>
      <c r="F143" s="194" t="s">
        <v>170</v>
      </c>
      <c r="G143" s="195" t="s">
        <v>143</v>
      </c>
      <c r="H143" s="196">
        <v>191.78</v>
      </c>
      <c r="I143" s="197"/>
      <c r="J143" s="198">
        <f t="shared" si="0"/>
        <v>0</v>
      </c>
      <c r="K143" s="199"/>
      <c r="L143" s="36"/>
      <c r="M143" s="200" t="s">
        <v>1</v>
      </c>
      <c r="N143" s="201" t="s">
        <v>39</v>
      </c>
      <c r="O143" s="72"/>
      <c r="P143" s="202">
        <f t="shared" si="1"/>
        <v>0</v>
      </c>
      <c r="Q143" s="202">
        <v>0</v>
      </c>
      <c r="R143" s="202">
        <f t="shared" si="2"/>
        <v>0</v>
      </c>
      <c r="S143" s="202">
        <v>0</v>
      </c>
      <c r="T143" s="20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144</v>
      </c>
      <c r="AT143" s="204" t="s">
        <v>140</v>
      </c>
      <c r="AU143" s="204" t="s">
        <v>145</v>
      </c>
      <c r="AY143" s="14" t="s">
        <v>137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4" t="s">
        <v>145</v>
      </c>
      <c r="BK143" s="205">
        <f t="shared" si="9"/>
        <v>0</v>
      </c>
      <c r="BL143" s="14" t="s">
        <v>144</v>
      </c>
      <c r="BM143" s="204" t="s">
        <v>171</v>
      </c>
    </row>
    <row r="144" spans="1:65" s="2" customFormat="1" ht="24.2" customHeight="1">
      <c r="A144" s="31"/>
      <c r="B144" s="32"/>
      <c r="C144" s="206" t="s">
        <v>150</v>
      </c>
      <c r="D144" s="206" t="s">
        <v>147</v>
      </c>
      <c r="E144" s="207" t="s">
        <v>172</v>
      </c>
      <c r="F144" s="208" t="s">
        <v>173</v>
      </c>
      <c r="G144" s="209" t="s">
        <v>174</v>
      </c>
      <c r="H144" s="210">
        <v>115.068</v>
      </c>
      <c r="I144" s="211"/>
      <c r="J144" s="212">
        <f t="shared" si="0"/>
        <v>0</v>
      </c>
      <c r="K144" s="213"/>
      <c r="L144" s="214"/>
      <c r="M144" s="215" t="s">
        <v>1</v>
      </c>
      <c r="N144" s="216" t="s">
        <v>39</v>
      </c>
      <c r="O144" s="72"/>
      <c r="P144" s="202">
        <f t="shared" si="1"/>
        <v>0</v>
      </c>
      <c r="Q144" s="202">
        <v>1E-3</v>
      </c>
      <c r="R144" s="202">
        <f t="shared" si="2"/>
        <v>0.115068</v>
      </c>
      <c r="S144" s="202">
        <v>0</v>
      </c>
      <c r="T144" s="20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150</v>
      </c>
      <c r="AT144" s="204" t="s">
        <v>147</v>
      </c>
      <c r="AU144" s="204" t="s">
        <v>145</v>
      </c>
      <c r="AY144" s="14" t="s">
        <v>137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4" t="s">
        <v>145</v>
      </c>
      <c r="BK144" s="205">
        <f t="shared" si="9"/>
        <v>0</v>
      </c>
      <c r="BL144" s="14" t="s">
        <v>144</v>
      </c>
      <c r="BM144" s="204" t="s">
        <v>175</v>
      </c>
    </row>
    <row r="145" spans="1:65" s="2" customFormat="1" ht="24.2" customHeight="1">
      <c r="A145" s="31"/>
      <c r="B145" s="32"/>
      <c r="C145" s="192" t="s">
        <v>176</v>
      </c>
      <c r="D145" s="192" t="s">
        <v>140</v>
      </c>
      <c r="E145" s="193" t="s">
        <v>177</v>
      </c>
      <c r="F145" s="194" t="s">
        <v>178</v>
      </c>
      <c r="G145" s="195" t="s">
        <v>143</v>
      </c>
      <c r="H145" s="196">
        <v>191.78</v>
      </c>
      <c r="I145" s="197"/>
      <c r="J145" s="198">
        <f t="shared" si="0"/>
        <v>0</v>
      </c>
      <c r="K145" s="199"/>
      <c r="L145" s="36"/>
      <c r="M145" s="200" t="s">
        <v>1</v>
      </c>
      <c r="N145" s="201" t="s">
        <v>39</v>
      </c>
      <c r="O145" s="72"/>
      <c r="P145" s="202">
        <f t="shared" si="1"/>
        <v>0</v>
      </c>
      <c r="Q145" s="202">
        <v>3.4680000000000002E-2</v>
      </c>
      <c r="R145" s="202">
        <f t="shared" si="2"/>
        <v>6.6509304000000009</v>
      </c>
      <c r="S145" s="202">
        <v>0</v>
      </c>
      <c r="T145" s="203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144</v>
      </c>
      <c r="AT145" s="204" t="s">
        <v>140</v>
      </c>
      <c r="AU145" s="204" t="s">
        <v>145</v>
      </c>
      <c r="AY145" s="14" t="s">
        <v>137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4" t="s">
        <v>145</v>
      </c>
      <c r="BK145" s="205">
        <f t="shared" si="9"/>
        <v>0</v>
      </c>
      <c r="BL145" s="14" t="s">
        <v>144</v>
      </c>
      <c r="BM145" s="204" t="s">
        <v>179</v>
      </c>
    </row>
    <row r="146" spans="1:65" s="12" customFormat="1" ht="22.9" customHeight="1">
      <c r="B146" s="176"/>
      <c r="C146" s="177"/>
      <c r="D146" s="178" t="s">
        <v>72</v>
      </c>
      <c r="E146" s="190" t="s">
        <v>180</v>
      </c>
      <c r="F146" s="190" t="s">
        <v>181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SUM(P147:P160)</f>
        <v>0</v>
      </c>
      <c r="Q146" s="184"/>
      <c r="R146" s="185">
        <f>SUM(R147:R160)</f>
        <v>0.76800000000000002</v>
      </c>
      <c r="S146" s="184"/>
      <c r="T146" s="186">
        <f>SUM(T147:T160)</f>
        <v>52.262440000000005</v>
      </c>
      <c r="AR146" s="187" t="s">
        <v>81</v>
      </c>
      <c r="AT146" s="188" t="s">
        <v>72</v>
      </c>
      <c r="AU146" s="188" t="s">
        <v>81</v>
      </c>
      <c r="AY146" s="187" t="s">
        <v>137</v>
      </c>
      <c r="BK146" s="189">
        <f>SUM(BK147:BK160)</f>
        <v>0</v>
      </c>
    </row>
    <row r="147" spans="1:65" s="2" customFormat="1" ht="24.2" customHeight="1">
      <c r="A147" s="31"/>
      <c r="B147" s="32"/>
      <c r="C147" s="192" t="s">
        <v>182</v>
      </c>
      <c r="D147" s="192" t="s">
        <v>140</v>
      </c>
      <c r="E147" s="193" t="s">
        <v>183</v>
      </c>
      <c r="F147" s="194" t="s">
        <v>184</v>
      </c>
      <c r="G147" s="195" t="s">
        <v>143</v>
      </c>
      <c r="H147" s="196">
        <v>400</v>
      </c>
      <c r="I147" s="197"/>
      <c r="J147" s="198">
        <f t="shared" ref="J147:J160" si="10">ROUND(I147*H147,2)</f>
        <v>0</v>
      </c>
      <c r="K147" s="199"/>
      <c r="L147" s="36"/>
      <c r="M147" s="200" t="s">
        <v>1</v>
      </c>
      <c r="N147" s="201" t="s">
        <v>39</v>
      </c>
      <c r="O147" s="72"/>
      <c r="P147" s="202">
        <f t="shared" ref="P147:P160" si="11">O147*H147</f>
        <v>0</v>
      </c>
      <c r="Q147" s="202">
        <v>1.92E-3</v>
      </c>
      <c r="R147" s="202">
        <f t="shared" ref="R147:R160" si="12">Q147*H147</f>
        <v>0.76800000000000002</v>
      </c>
      <c r="S147" s="202">
        <v>0</v>
      </c>
      <c r="T147" s="203">
        <f t="shared" ref="T147:T160" si="13"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144</v>
      </c>
      <c r="AT147" s="204" t="s">
        <v>140</v>
      </c>
      <c r="AU147" s="204" t="s">
        <v>145</v>
      </c>
      <c r="AY147" s="14" t="s">
        <v>137</v>
      </c>
      <c r="BE147" s="205">
        <f t="shared" ref="BE147:BE160" si="14">IF(N147="základná",J147,0)</f>
        <v>0</v>
      </c>
      <c r="BF147" s="205">
        <f t="shared" ref="BF147:BF160" si="15">IF(N147="znížená",J147,0)</f>
        <v>0</v>
      </c>
      <c r="BG147" s="205">
        <f t="shared" ref="BG147:BG160" si="16">IF(N147="zákl. prenesená",J147,0)</f>
        <v>0</v>
      </c>
      <c r="BH147" s="205">
        <f t="shared" ref="BH147:BH160" si="17">IF(N147="zníž. prenesená",J147,0)</f>
        <v>0</v>
      </c>
      <c r="BI147" s="205">
        <f t="shared" ref="BI147:BI160" si="18">IF(N147="nulová",J147,0)</f>
        <v>0</v>
      </c>
      <c r="BJ147" s="14" t="s">
        <v>145</v>
      </c>
      <c r="BK147" s="205">
        <f t="shared" ref="BK147:BK160" si="19">ROUND(I147*H147,2)</f>
        <v>0</v>
      </c>
      <c r="BL147" s="14" t="s">
        <v>144</v>
      </c>
      <c r="BM147" s="204" t="s">
        <v>185</v>
      </c>
    </row>
    <row r="148" spans="1:65" s="2" customFormat="1" ht="16.5" customHeight="1">
      <c r="A148" s="31"/>
      <c r="B148" s="32"/>
      <c r="C148" s="192" t="s">
        <v>186</v>
      </c>
      <c r="D148" s="192" t="s">
        <v>140</v>
      </c>
      <c r="E148" s="193" t="s">
        <v>187</v>
      </c>
      <c r="F148" s="194" t="s">
        <v>188</v>
      </c>
      <c r="G148" s="195" t="s">
        <v>143</v>
      </c>
      <c r="H148" s="196">
        <v>250</v>
      </c>
      <c r="I148" s="197"/>
      <c r="J148" s="198">
        <f t="shared" si="10"/>
        <v>0</v>
      </c>
      <c r="K148" s="199"/>
      <c r="L148" s="36"/>
      <c r="M148" s="200" t="s">
        <v>1</v>
      </c>
      <c r="N148" s="201" t="s">
        <v>39</v>
      </c>
      <c r="O148" s="72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144</v>
      </c>
      <c r="AT148" s="204" t="s">
        <v>140</v>
      </c>
      <c r="AU148" s="204" t="s">
        <v>145</v>
      </c>
      <c r="AY148" s="14" t="s">
        <v>137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145</v>
      </c>
      <c r="BK148" s="205">
        <f t="shared" si="19"/>
        <v>0</v>
      </c>
      <c r="BL148" s="14" t="s">
        <v>144</v>
      </c>
      <c r="BM148" s="204" t="s">
        <v>189</v>
      </c>
    </row>
    <row r="149" spans="1:65" s="2" customFormat="1" ht="16.5" customHeight="1">
      <c r="A149" s="31"/>
      <c r="B149" s="32"/>
      <c r="C149" s="192" t="s">
        <v>190</v>
      </c>
      <c r="D149" s="192" t="s">
        <v>140</v>
      </c>
      <c r="E149" s="193" t="s">
        <v>191</v>
      </c>
      <c r="F149" s="194" t="s">
        <v>192</v>
      </c>
      <c r="G149" s="195" t="s">
        <v>143</v>
      </c>
      <c r="H149" s="196">
        <v>191.78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39</v>
      </c>
      <c r="O149" s="72"/>
      <c r="P149" s="202">
        <f t="shared" si="11"/>
        <v>0</v>
      </c>
      <c r="Q149" s="202">
        <v>0</v>
      </c>
      <c r="R149" s="202">
        <f t="shared" si="12"/>
        <v>0</v>
      </c>
      <c r="S149" s="202">
        <v>0</v>
      </c>
      <c r="T149" s="203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193</v>
      </c>
      <c r="AT149" s="204" t="s">
        <v>140</v>
      </c>
      <c r="AU149" s="204" t="s">
        <v>145</v>
      </c>
      <c r="AY149" s="14" t="s">
        <v>137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145</v>
      </c>
      <c r="BK149" s="205">
        <f t="shared" si="19"/>
        <v>0</v>
      </c>
      <c r="BL149" s="14" t="s">
        <v>193</v>
      </c>
      <c r="BM149" s="204" t="s">
        <v>194</v>
      </c>
    </row>
    <row r="150" spans="1:65" s="2" customFormat="1" ht="33" customHeight="1">
      <c r="A150" s="31"/>
      <c r="B150" s="32"/>
      <c r="C150" s="192" t="s">
        <v>195</v>
      </c>
      <c r="D150" s="192" t="s">
        <v>140</v>
      </c>
      <c r="E150" s="193" t="s">
        <v>196</v>
      </c>
      <c r="F150" s="194" t="s">
        <v>197</v>
      </c>
      <c r="G150" s="195" t="s">
        <v>143</v>
      </c>
      <c r="H150" s="196">
        <v>191.78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39</v>
      </c>
      <c r="O150" s="72"/>
      <c r="P150" s="202">
        <f t="shared" si="11"/>
        <v>0</v>
      </c>
      <c r="Q150" s="202">
        <v>0</v>
      </c>
      <c r="R150" s="202">
        <f t="shared" si="12"/>
        <v>0</v>
      </c>
      <c r="S150" s="202">
        <v>0.02</v>
      </c>
      <c r="T150" s="203">
        <f t="shared" si="13"/>
        <v>3.8355999999999999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144</v>
      </c>
      <c r="AT150" s="204" t="s">
        <v>140</v>
      </c>
      <c r="AU150" s="204" t="s">
        <v>145</v>
      </c>
      <c r="AY150" s="14" t="s">
        <v>137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145</v>
      </c>
      <c r="BK150" s="205">
        <f t="shared" si="19"/>
        <v>0</v>
      </c>
      <c r="BL150" s="14" t="s">
        <v>144</v>
      </c>
      <c r="BM150" s="204" t="s">
        <v>198</v>
      </c>
    </row>
    <row r="151" spans="1:65" s="2" customFormat="1" ht="24.2" customHeight="1">
      <c r="A151" s="31"/>
      <c r="B151" s="32"/>
      <c r="C151" s="192" t="s">
        <v>199</v>
      </c>
      <c r="D151" s="192" t="s">
        <v>140</v>
      </c>
      <c r="E151" s="193" t="s">
        <v>200</v>
      </c>
      <c r="F151" s="194" t="s">
        <v>201</v>
      </c>
      <c r="G151" s="195" t="s">
        <v>202</v>
      </c>
      <c r="H151" s="196">
        <v>27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39</v>
      </c>
      <c r="O151" s="72"/>
      <c r="P151" s="202">
        <f t="shared" si="11"/>
        <v>0</v>
      </c>
      <c r="Q151" s="202">
        <v>0</v>
      </c>
      <c r="R151" s="202">
        <f t="shared" si="12"/>
        <v>0</v>
      </c>
      <c r="S151" s="202">
        <v>2.4E-2</v>
      </c>
      <c r="T151" s="203">
        <f t="shared" si="13"/>
        <v>0.64800000000000002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144</v>
      </c>
      <c r="AT151" s="204" t="s">
        <v>140</v>
      </c>
      <c r="AU151" s="204" t="s">
        <v>145</v>
      </c>
      <c r="AY151" s="14" t="s">
        <v>137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145</v>
      </c>
      <c r="BK151" s="205">
        <f t="shared" si="19"/>
        <v>0</v>
      </c>
      <c r="BL151" s="14" t="s">
        <v>144</v>
      </c>
      <c r="BM151" s="204" t="s">
        <v>203</v>
      </c>
    </row>
    <row r="152" spans="1:65" s="2" customFormat="1" ht="24.2" customHeight="1">
      <c r="A152" s="31"/>
      <c r="B152" s="32"/>
      <c r="C152" s="192" t="s">
        <v>204</v>
      </c>
      <c r="D152" s="192" t="s">
        <v>140</v>
      </c>
      <c r="E152" s="193" t="s">
        <v>205</v>
      </c>
      <c r="F152" s="194" t="s">
        <v>206</v>
      </c>
      <c r="G152" s="195" t="s">
        <v>207</v>
      </c>
      <c r="H152" s="196">
        <v>106.95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39</v>
      </c>
      <c r="O152" s="72"/>
      <c r="P152" s="202">
        <f t="shared" si="11"/>
        <v>0</v>
      </c>
      <c r="Q152" s="202">
        <v>0</v>
      </c>
      <c r="R152" s="202">
        <f t="shared" si="12"/>
        <v>0</v>
      </c>
      <c r="S152" s="202">
        <v>4.0000000000000001E-3</v>
      </c>
      <c r="T152" s="203">
        <f t="shared" si="13"/>
        <v>0.42780000000000001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144</v>
      </c>
      <c r="AT152" s="204" t="s">
        <v>140</v>
      </c>
      <c r="AU152" s="204" t="s">
        <v>145</v>
      </c>
      <c r="AY152" s="14" t="s">
        <v>137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145</v>
      </c>
      <c r="BK152" s="205">
        <f t="shared" si="19"/>
        <v>0</v>
      </c>
      <c r="BL152" s="14" t="s">
        <v>144</v>
      </c>
      <c r="BM152" s="204" t="s">
        <v>208</v>
      </c>
    </row>
    <row r="153" spans="1:65" s="2" customFormat="1" ht="33" customHeight="1">
      <c r="A153" s="31"/>
      <c r="B153" s="32"/>
      <c r="C153" s="192" t="s">
        <v>209</v>
      </c>
      <c r="D153" s="192" t="s">
        <v>140</v>
      </c>
      <c r="E153" s="193" t="s">
        <v>210</v>
      </c>
      <c r="F153" s="194" t="s">
        <v>211</v>
      </c>
      <c r="G153" s="195" t="s">
        <v>143</v>
      </c>
      <c r="H153" s="196">
        <v>538.08000000000004</v>
      </c>
      <c r="I153" s="197"/>
      <c r="J153" s="198">
        <f t="shared" si="10"/>
        <v>0</v>
      </c>
      <c r="K153" s="199"/>
      <c r="L153" s="36"/>
      <c r="M153" s="200" t="s">
        <v>1</v>
      </c>
      <c r="N153" s="201" t="s">
        <v>39</v>
      </c>
      <c r="O153" s="72"/>
      <c r="P153" s="202">
        <f t="shared" si="11"/>
        <v>0</v>
      </c>
      <c r="Q153" s="202">
        <v>0</v>
      </c>
      <c r="R153" s="202">
        <f t="shared" si="12"/>
        <v>0</v>
      </c>
      <c r="S153" s="202">
        <v>0.02</v>
      </c>
      <c r="T153" s="203">
        <f t="shared" si="13"/>
        <v>10.761600000000001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144</v>
      </c>
      <c r="AT153" s="204" t="s">
        <v>140</v>
      </c>
      <c r="AU153" s="204" t="s">
        <v>145</v>
      </c>
      <c r="AY153" s="14" t="s">
        <v>137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4" t="s">
        <v>145</v>
      </c>
      <c r="BK153" s="205">
        <f t="shared" si="19"/>
        <v>0</v>
      </c>
      <c r="BL153" s="14" t="s">
        <v>144</v>
      </c>
      <c r="BM153" s="204" t="s">
        <v>212</v>
      </c>
    </row>
    <row r="154" spans="1:65" s="2" customFormat="1" ht="37.9" customHeight="1">
      <c r="A154" s="31"/>
      <c r="B154" s="32"/>
      <c r="C154" s="192" t="s">
        <v>193</v>
      </c>
      <c r="D154" s="192" t="s">
        <v>140</v>
      </c>
      <c r="E154" s="193" t="s">
        <v>213</v>
      </c>
      <c r="F154" s="194" t="s">
        <v>214</v>
      </c>
      <c r="G154" s="195" t="s">
        <v>143</v>
      </c>
      <c r="H154" s="196">
        <v>538.08000000000004</v>
      </c>
      <c r="I154" s="197"/>
      <c r="J154" s="198">
        <f t="shared" si="10"/>
        <v>0</v>
      </c>
      <c r="K154" s="199"/>
      <c r="L154" s="36"/>
      <c r="M154" s="200" t="s">
        <v>1</v>
      </c>
      <c r="N154" s="201" t="s">
        <v>39</v>
      </c>
      <c r="O154" s="72"/>
      <c r="P154" s="202">
        <f t="shared" si="11"/>
        <v>0</v>
      </c>
      <c r="Q154" s="202">
        <v>0</v>
      </c>
      <c r="R154" s="202">
        <f t="shared" si="12"/>
        <v>0</v>
      </c>
      <c r="S154" s="202">
        <v>6.8000000000000005E-2</v>
      </c>
      <c r="T154" s="203">
        <f t="shared" si="13"/>
        <v>36.589440000000003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144</v>
      </c>
      <c r="AT154" s="204" t="s">
        <v>140</v>
      </c>
      <c r="AU154" s="204" t="s">
        <v>145</v>
      </c>
      <c r="AY154" s="14" t="s">
        <v>137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14" t="s">
        <v>145</v>
      </c>
      <c r="BK154" s="205">
        <f t="shared" si="19"/>
        <v>0</v>
      </c>
      <c r="BL154" s="14" t="s">
        <v>144</v>
      </c>
      <c r="BM154" s="204" t="s">
        <v>215</v>
      </c>
    </row>
    <row r="155" spans="1:65" s="2" customFormat="1" ht="21.75" customHeight="1">
      <c r="A155" s="31"/>
      <c r="B155" s="32"/>
      <c r="C155" s="192" t="s">
        <v>216</v>
      </c>
      <c r="D155" s="192" t="s">
        <v>140</v>
      </c>
      <c r="E155" s="193" t="s">
        <v>217</v>
      </c>
      <c r="F155" s="194" t="s">
        <v>218</v>
      </c>
      <c r="G155" s="195" t="s">
        <v>219</v>
      </c>
      <c r="H155" s="196">
        <v>57.463999999999999</v>
      </c>
      <c r="I155" s="197"/>
      <c r="J155" s="198">
        <f t="shared" si="10"/>
        <v>0</v>
      </c>
      <c r="K155" s="199"/>
      <c r="L155" s="36"/>
      <c r="M155" s="200" t="s">
        <v>1</v>
      </c>
      <c r="N155" s="201" t="s">
        <v>39</v>
      </c>
      <c r="O155" s="72"/>
      <c r="P155" s="202">
        <f t="shared" si="11"/>
        <v>0</v>
      </c>
      <c r="Q155" s="202">
        <v>0</v>
      </c>
      <c r="R155" s="202">
        <f t="shared" si="12"/>
        <v>0</v>
      </c>
      <c r="S155" s="202">
        <v>0</v>
      </c>
      <c r="T155" s="203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144</v>
      </c>
      <c r="AT155" s="204" t="s">
        <v>140</v>
      </c>
      <c r="AU155" s="204" t="s">
        <v>145</v>
      </c>
      <c r="AY155" s="14" t="s">
        <v>137</v>
      </c>
      <c r="BE155" s="205">
        <f t="shared" si="14"/>
        <v>0</v>
      </c>
      <c r="BF155" s="205">
        <f t="shared" si="15"/>
        <v>0</v>
      </c>
      <c r="BG155" s="205">
        <f t="shared" si="16"/>
        <v>0</v>
      </c>
      <c r="BH155" s="205">
        <f t="shared" si="17"/>
        <v>0</v>
      </c>
      <c r="BI155" s="205">
        <f t="shared" si="18"/>
        <v>0</v>
      </c>
      <c r="BJ155" s="14" t="s">
        <v>145</v>
      </c>
      <c r="BK155" s="205">
        <f t="shared" si="19"/>
        <v>0</v>
      </c>
      <c r="BL155" s="14" t="s">
        <v>144</v>
      </c>
      <c r="BM155" s="204" t="s">
        <v>220</v>
      </c>
    </row>
    <row r="156" spans="1:65" s="2" customFormat="1" ht="24.2" customHeight="1">
      <c r="A156" s="31"/>
      <c r="B156" s="32"/>
      <c r="C156" s="192" t="s">
        <v>221</v>
      </c>
      <c r="D156" s="192" t="s">
        <v>140</v>
      </c>
      <c r="E156" s="193" t="s">
        <v>222</v>
      </c>
      <c r="F156" s="194" t="s">
        <v>223</v>
      </c>
      <c r="G156" s="195" t="s">
        <v>219</v>
      </c>
      <c r="H156" s="196">
        <v>574.64</v>
      </c>
      <c r="I156" s="197"/>
      <c r="J156" s="198">
        <f t="shared" si="10"/>
        <v>0</v>
      </c>
      <c r="K156" s="199"/>
      <c r="L156" s="36"/>
      <c r="M156" s="200" t="s">
        <v>1</v>
      </c>
      <c r="N156" s="201" t="s">
        <v>39</v>
      </c>
      <c r="O156" s="72"/>
      <c r="P156" s="202">
        <f t="shared" si="11"/>
        <v>0</v>
      </c>
      <c r="Q156" s="202">
        <v>0</v>
      </c>
      <c r="R156" s="202">
        <f t="shared" si="12"/>
        <v>0</v>
      </c>
      <c r="S156" s="202">
        <v>0</v>
      </c>
      <c r="T156" s="203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144</v>
      </c>
      <c r="AT156" s="204" t="s">
        <v>140</v>
      </c>
      <c r="AU156" s="204" t="s">
        <v>145</v>
      </c>
      <c r="AY156" s="14" t="s">
        <v>137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14" t="s">
        <v>145</v>
      </c>
      <c r="BK156" s="205">
        <f t="shared" si="19"/>
        <v>0</v>
      </c>
      <c r="BL156" s="14" t="s">
        <v>144</v>
      </c>
      <c r="BM156" s="204" t="s">
        <v>224</v>
      </c>
    </row>
    <row r="157" spans="1:65" s="2" customFormat="1" ht="24.2" customHeight="1">
      <c r="A157" s="31"/>
      <c r="B157" s="32"/>
      <c r="C157" s="192" t="s">
        <v>225</v>
      </c>
      <c r="D157" s="192" t="s">
        <v>140</v>
      </c>
      <c r="E157" s="193" t="s">
        <v>226</v>
      </c>
      <c r="F157" s="194" t="s">
        <v>227</v>
      </c>
      <c r="G157" s="195" t="s">
        <v>219</v>
      </c>
      <c r="H157" s="196">
        <v>57.463999999999999</v>
      </c>
      <c r="I157" s="197"/>
      <c r="J157" s="198">
        <f t="shared" si="10"/>
        <v>0</v>
      </c>
      <c r="K157" s="199"/>
      <c r="L157" s="36"/>
      <c r="M157" s="200" t="s">
        <v>1</v>
      </c>
      <c r="N157" s="201" t="s">
        <v>39</v>
      </c>
      <c r="O157" s="72"/>
      <c r="P157" s="202">
        <f t="shared" si="11"/>
        <v>0</v>
      </c>
      <c r="Q157" s="202">
        <v>0</v>
      </c>
      <c r="R157" s="202">
        <f t="shared" si="12"/>
        <v>0</v>
      </c>
      <c r="S157" s="202">
        <v>0</v>
      </c>
      <c r="T157" s="20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144</v>
      </c>
      <c r="AT157" s="204" t="s">
        <v>140</v>
      </c>
      <c r="AU157" s="204" t="s">
        <v>145</v>
      </c>
      <c r="AY157" s="14" t="s">
        <v>137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14" t="s">
        <v>145</v>
      </c>
      <c r="BK157" s="205">
        <f t="shared" si="19"/>
        <v>0</v>
      </c>
      <c r="BL157" s="14" t="s">
        <v>144</v>
      </c>
      <c r="BM157" s="204" t="s">
        <v>228</v>
      </c>
    </row>
    <row r="158" spans="1:65" s="2" customFormat="1" ht="24.2" customHeight="1">
      <c r="A158" s="31"/>
      <c r="B158" s="32"/>
      <c r="C158" s="192" t="s">
        <v>7</v>
      </c>
      <c r="D158" s="192" t="s">
        <v>140</v>
      </c>
      <c r="E158" s="193" t="s">
        <v>229</v>
      </c>
      <c r="F158" s="194" t="s">
        <v>230</v>
      </c>
      <c r="G158" s="195" t="s">
        <v>219</v>
      </c>
      <c r="H158" s="196">
        <v>1149.28</v>
      </c>
      <c r="I158" s="197"/>
      <c r="J158" s="198">
        <f t="shared" si="10"/>
        <v>0</v>
      </c>
      <c r="K158" s="199"/>
      <c r="L158" s="36"/>
      <c r="M158" s="200" t="s">
        <v>1</v>
      </c>
      <c r="N158" s="201" t="s">
        <v>39</v>
      </c>
      <c r="O158" s="72"/>
      <c r="P158" s="202">
        <f t="shared" si="11"/>
        <v>0</v>
      </c>
      <c r="Q158" s="202">
        <v>0</v>
      </c>
      <c r="R158" s="202">
        <f t="shared" si="12"/>
        <v>0</v>
      </c>
      <c r="S158" s="202">
        <v>0</v>
      </c>
      <c r="T158" s="203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144</v>
      </c>
      <c r="AT158" s="204" t="s">
        <v>140</v>
      </c>
      <c r="AU158" s="204" t="s">
        <v>145</v>
      </c>
      <c r="AY158" s="14" t="s">
        <v>137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14" t="s">
        <v>145</v>
      </c>
      <c r="BK158" s="205">
        <f t="shared" si="19"/>
        <v>0</v>
      </c>
      <c r="BL158" s="14" t="s">
        <v>144</v>
      </c>
      <c r="BM158" s="204" t="s">
        <v>231</v>
      </c>
    </row>
    <row r="159" spans="1:65" s="2" customFormat="1" ht="24.2" customHeight="1">
      <c r="A159" s="31"/>
      <c r="B159" s="32"/>
      <c r="C159" s="192" t="s">
        <v>232</v>
      </c>
      <c r="D159" s="192" t="s">
        <v>140</v>
      </c>
      <c r="E159" s="193" t="s">
        <v>233</v>
      </c>
      <c r="F159" s="194" t="s">
        <v>234</v>
      </c>
      <c r="G159" s="195" t="s">
        <v>219</v>
      </c>
      <c r="H159" s="196">
        <v>51.718000000000004</v>
      </c>
      <c r="I159" s="197"/>
      <c r="J159" s="198">
        <f t="shared" si="10"/>
        <v>0</v>
      </c>
      <c r="K159" s="199"/>
      <c r="L159" s="36"/>
      <c r="M159" s="200" t="s">
        <v>1</v>
      </c>
      <c r="N159" s="201" t="s">
        <v>39</v>
      </c>
      <c r="O159" s="72"/>
      <c r="P159" s="202">
        <f t="shared" si="11"/>
        <v>0</v>
      </c>
      <c r="Q159" s="202">
        <v>0</v>
      </c>
      <c r="R159" s="202">
        <f t="shared" si="12"/>
        <v>0</v>
      </c>
      <c r="S159" s="202">
        <v>0</v>
      </c>
      <c r="T159" s="203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144</v>
      </c>
      <c r="AT159" s="204" t="s">
        <v>140</v>
      </c>
      <c r="AU159" s="204" t="s">
        <v>145</v>
      </c>
      <c r="AY159" s="14" t="s">
        <v>137</v>
      </c>
      <c r="BE159" s="205">
        <f t="shared" si="14"/>
        <v>0</v>
      </c>
      <c r="BF159" s="205">
        <f t="shared" si="15"/>
        <v>0</v>
      </c>
      <c r="BG159" s="205">
        <f t="shared" si="16"/>
        <v>0</v>
      </c>
      <c r="BH159" s="205">
        <f t="shared" si="17"/>
        <v>0</v>
      </c>
      <c r="BI159" s="205">
        <f t="shared" si="18"/>
        <v>0</v>
      </c>
      <c r="BJ159" s="14" t="s">
        <v>145</v>
      </c>
      <c r="BK159" s="205">
        <f t="shared" si="19"/>
        <v>0</v>
      </c>
      <c r="BL159" s="14" t="s">
        <v>144</v>
      </c>
      <c r="BM159" s="204" t="s">
        <v>235</v>
      </c>
    </row>
    <row r="160" spans="1:65" s="2" customFormat="1" ht="24.2" customHeight="1">
      <c r="A160" s="31"/>
      <c r="B160" s="32"/>
      <c r="C160" s="192" t="s">
        <v>236</v>
      </c>
      <c r="D160" s="192" t="s">
        <v>140</v>
      </c>
      <c r="E160" s="193" t="s">
        <v>237</v>
      </c>
      <c r="F160" s="194" t="s">
        <v>238</v>
      </c>
      <c r="G160" s="195" t="s">
        <v>219</v>
      </c>
      <c r="H160" s="196">
        <v>5.7460000000000004</v>
      </c>
      <c r="I160" s="197"/>
      <c r="J160" s="198">
        <f t="shared" si="10"/>
        <v>0</v>
      </c>
      <c r="K160" s="199"/>
      <c r="L160" s="36"/>
      <c r="M160" s="200" t="s">
        <v>1</v>
      </c>
      <c r="N160" s="201" t="s">
        <v>39</v>
      </c>
      <c r="O160" s="72"/>
      <c r="P160" s="202">
        <f t="shared" si="11"/>
        <v>0</v>
      </c>
      <c r="Q160" s="202">
        <v>0</v>
      </c>
      <c r="R160" s="202">
        <f t="shared" si="12"/>
        <v>0</v>
      </c>
      <c r="S160" s="202">
        <v>0</v>
      </c>
      <c r="T160" s="203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144</v>
      </c>
      <c r="AT160" s="204" t="s">
        <v>140</v>
      </c>
      <c r="AU160" s="204" t="s">
        <v>145</v>
      </c>
      <c r="AY160" s="14" t="s">
        <v>137</v>
      </c>
      <c r="BE160" s="205">
        <f t="shared" si="14"/>
        <v>0</v>
      </c>
      <c r="BF160" s="205">
        <f t="shared" si="15"/>
        <v>0</v>
      </c>
      <c r="BG160" s="205">
        <f t="shared" si="16"/>
        <v>0</v>
      </c>
      <c r="BH160" s="205">
        <f t="shared" si="17"/>
        <v>0</v>
      </c>
      <c r="BI160" s="205">
        <f t="shared" si="18"/>
        <v>0</v>
      </c>
      <c r="BJ160" s="14" t="s">
        <v>145</v>
      </c>
      <c r="BK160" s="205">
        <f t="shared" si="19"/>
        <v>0</v>
      </c>
      <c r="BL160" s="14" t="s">
        <v>144</v>
      </c>
      <c r="BM160" s="204" t="s">
        <v>239</v>
      </c>
    </row>
    <row r="161" spans="1:65" s="12" customFormat="1" ht="22.9" customHeight="1">
      <c r="B161" s="176"/>
      <c r="C161" s="177"/>
      <c r="D161" s="178" t="s">
        <v>72</v>
      </c>
      <c r="E161" s="190" t="s">
        <v>240</v>
      </c>
      <c r="F161" s="190" t="s">
        <v>241</v>
      </c>
      <c r="G161" s="177"/>
      <c r="H161" s="177"/>
      <c r="I161" s="180"/>
      <c r="J161" s="191">
        <f>BK161</f>
        <v>0</v>
      </c>
      <c r="K161" s="177"/>
      <c r="L161" s="182"/>
      <c r="M161" s="183"/>
      <c r="N161" s="184"/>
      <c r="O161" s="184"/>
      <c r="P161" s="185">
        <f>P162</f>
        <v>0</v>
      </c>
      <c r="Q161" s="184"/>
      <c r="R161" s="185">
        <f>R162</f>
        <v>0</v>
      </c>
      <c r="S161" s="184"/>
      <c r="T161" s="186">
        <f>T162</f>
        <v>0</v>
      </c>
      <c r="AR161" s="187" t="s">
        <v>81</v>
      </c>
      <c r="AT161" s="188" t="s">
        <v>72</v>
      </c>
      <c r="AU161" s="188" t="s">
        <v>81</v>
      </c>
      <c r="AY161" s="187" t="s">
        <v>137</v>
      </c>
      <c r="BK161" s="189">
        <f>BK162</f>
        <v>0</v>
      </c>
    </row>
    <row r="162" spans="1:65" s="2" customFormat="1" ht="16.5" customHeight="1">
      <c r="A162" s="31"/>
      <c r="B162" s="32"/>
      <c r="C162" s="192" t="s">
        <v>242</v>
      </c>
      <c r="D162" s="192" t="s">
        <v>140</v>
      </c>
      <c r="E162" s="193" t="s">
        <v>243</v>
      </c>
      <c r="F162" s="194" t="s">
        <v>244</v>
      </c>
      <c r="G162" s="195" t="s">
        <v>219</v>
      </c>
      <c r="H162" s="196">
        <v>21.071000000000002</v>
      </c>
      <c r="I162" s="197"/>
      <c r="J162" s="198">
        <f>ROUND(I162*H162,2)</f>
        <v>0</v>
      </c>
      <c r="K162" s="199"/>
      <c r="L162" s="36"/>
      <c r="M162" s="200" t="s">
        <v>1</v>
      </c>
      <c r="N162" s="201" t="s">
        <v>39</v>
      </c>
      <c r="O162" s="7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4" t="s">
        <v>144</v>
      </c>
      <c r="AT162" s="204" t="s">
        <v>140</v>
      </c>
      <c r="AU162" s="204" t="s">
        <v>145</v>
      </c>
      <c r="AY162" s="14" t="s">
        <v>137</v>
      </c>
      <c r="BE162" s="205">
        <f>IF(N162="základná",J162,0)</f>
        <v>0</v>
      </c>
      <c r="BF162" s="205">
        <f>IF(N162="znížená",J162,0)</f>
        <v>0</v>
      </c>
      <c r="BG162" s="205">
        <f>IF(N162="zákl. prenesená",J162,0)</f>
        <v>0</v>
      </c>
      <c r="BH162" s="205">
        <f>IF(N162="zníž. prenesená",J162,0)</f>
        <v>0</v>
      </c>
      <c r="BI162" s="205">
        <f>IF(N162="nulová",J162,0)</f>
        <v>0</v>
      </c>
      <c r="BJ162" s="14" t="s">
        <v>145</v>
      </c>
      <c r="BK162" s="205">
        <f>ROUND(I162*H162,2)</f>
        <v>0</v>
      </c>
      <c r="BL162" s="14" t="s">
        <v>144</v>
      </c>
      <c r="BM162" s="204" t="s">
        <v>245</v>
      </c>
    </row>
    <row r="163" spans="1:65" s="12" customFormat="1" ht="25.9" customHeight="1">
      <c r="B163" s="176"/>
      <c r="C163" s="177"/>
      <c r="D163" s="178" t="s">
        <v>72</v>
      </c>
      <c r="E163" s="179" t="s">
        <v>246</v>
      </c>
      <c r="F163" s="179" t="s">
        <v>247</v>
      </c>
      <c r="G163" s="177"/>
      <c r="H163" s="177"/>
      <c r="I163" s="180"/>
      <c r="J163" s="181">
        <f>BK163</f>
        <v>0</v>
      </c>
      <c r="K163" s="177"/>
      <c r="L163" s="182"/>
      <c r="M163" s="183"/>
      <c r="N163" s="184"/>
      <c r="O163" s="184"/>
      <c r="P163" s="185">
        <f>P164+P168+P175+P183+P227+P230+P237+P243+P249</f>
        <v>0</v>
      </c>
      <c r="Q163" s="184"/>
      <c r="R163" s="185">
        <f>R164+R168+R175+R183+R227+R230+R237+R243+R249</f>
        <v>22.991277957400001</v>
      </c>
      <c r="S163" s="184"/>
      <c r="T163" s="186">
        <f>T164+T168+T175+T183+T227+T230+T237+T243+T249</f>
        <v>5.2018399999999998</v>
      </c>
      <c r="AR163" s="187" t="s">
        <v>145</v>
      </c>
      <c r="AT163" s="188" t="s">
        <v>72</v>
      </c>
      <c r="AU163" s="188" t="s">
        <v>73</v>
      </c>
      <c r="AY163" s="187" t="s">
        <v>137</v>
      </c>
      <c r="BK163" s="189">
        <f>BK164+BK168+BK175+BK183+BK227+BK230+BK237+BK243+BK249</f>
        <v>0</v>
      </c>
    </row>
    <row r="164" spans="1:65" s="12" customFormat="1" ht="22.9" customHeight="1">
      <c r="B164" s="176"/>
      <c r="C164" s="177"/>
      <c r="D164" s="178" t="s">
        <v>72</v>
      </c>
      <c r="E164" s="190" t="s">
        <v>248</v>
      </c>
      <c r="F164" s="190" t="s">
        <v>249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SUM(P165:P167)</f>
        <v>0</v>
      </c>
      <c r="Q164" s="184"/>
      <c r="R164" s="185">
        <f>SUM(R165:R167)</f>
        <v>0.71972212499999999</v>
      </c>
      <c r="S164" s="184"/>
      <c r="T164" s="186">
        <f>SUM(T165:T167)</f>
        <v>0</v>
      </c>
      <c r="AR164" s="187" t="s">
        <v>145</v>
      </c>
      <c r="AT164" s="188" t="s">
        <v>72</v>
      </c>
      <c r="AU164" s="188" t="s">
        <v>81</v>
      </c>
      <c r="AY164" s="187" t="s">
        <v>137</v>
      </c>
      <c r="BK164" s="189">
        <f>SUM(BK165:BK167)</f>
        <v>0</v>
      </c>
    </row>
    <row r="165" spans="1:65" s="2" customFormat="1" ht="24.2" customHeight="1">
      <c r="A165" s="31"/>
      <c r="B165" s="32"/>
      <c r="C165" s="192" t="s">
        <v>250</v>
      </c>
      <c r="D165" s="192" t="s">
        <v>140</v>
      </c>
      <c r="E165" s="193" t="s">
        <v>251</v>
      </c>
      <c r="F165" s="194" t="s">
        <v>252</v>
      </c>
      <c r="G165" s="195" t="s">
        <v>143</v>
      </c>
      <c r="H165" s="196">
        <v>152.19999999999999</v>
      </c>
      <c r="I165" s="197"/>
      <c r="J165" s="198">
        <f>ROUND(I165*H165,2)</f>
        <v>0</v>
      </c>
      <c r="K165" s="199"/>
      <c r="L165" s="36"/>
      <c r="M165" s="200" t="s">
        <v>1</v>
      </c>
      <c r="N165" s="201" t="s">
        <v>39</v>
      </c>
      <c r="O165" s="72"/>
      <c r="P165" s="202">
        <f>O165*H165</f>
        <v>0</v>
      </c>
      <c r="Q165" s="202">
        <v>1.575E-3</v>
      </c>
      <c r="R165" s="202">
        <f>Q165*H165</f>
        <v>0.23971499999999998</v>
      </c>
      <c r="S165" s="202">
        <v>0</v>
      </c>
      <c r="T165" s="203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193</v>
      </c>
      <c r="AT165" s="204" t="s">
        <v>140</v>
      </c>
      <c r="AU165" s="204" t="s">
        <v>145</v>
      </c>
      <c r="AY165" s="14" t="s">
        <v>137</v>
      </c>
      <c r="BE165" s="205">
        <f>IF(N165="základná",J165,0)</f>
        <v>0</v>
      </c>
      <c r="BF165" s="205">
        <f>IF(N165="znížená",J165,0)</f>
        <v>0</v>
      </c>
      <c r="BG165" s="205">
        <f>IF(N165="zákl. prenesená",J165,0)</f>
        <v>0</v>
      </c>
      <c r="BH165" s="205">
        <f>IF(N165="zníž. prenesená",J165,0)</f>
        <v>0</v>
      </c>
      <c r="BI165" s="205">
        <f>IF(N165="nulová",J165,0)</f>
        <v>0</v>
      </c>
      <c r="BJ165" s="14" t="s">
        <v>145</v>
      </c>
      <c r="BK165" s="205">
        <f>ROUND(I165*H165,2)</f>
        <v>0</v>
      </c>
      <c r="BL165" s="14" t="s">
        <v>193</v>
      </c>
      <c r="BM165" s="204" t="s">
        <v>253</v>
      </c>
    </row>
    <row r="166" spans="1:65" s="2" customFormat="1" ht="24.2" customHeight="1">
      <c r="A166" s="31"/>
      <c r="B166" s="32"/>
      <c r="C166" s="192" t="s">
        <v>254</v>
      </c>
      <c r="D166" s="192" t="s">
        <v>140</v>
      </c>
      <c r="E166" s="193" t="s">
        <v>255</v>
      </c>
      <c r="F166" s="194" t="s">
        <v>256</v>
      </c>
      <c r="G166" s="195" t="s">
        <v>143</v>
      </c>
      <c r="H166" s="196">
        <v>278.26499999999999</v>
      </c>
      <c r="I166" s="197"/>
      <c r="J166" s="198">
        <f>ROUND(I166*H166,2)</f>
        <v>0</v>
      </c>
      <c r="K166" s="199"/>
      <c r="L166" s="36"/>
      <c r="M166" s="200" t="s">
        <v>1</v>
      </c>
      <c r="N166" s="201" t="s">
        <v>39</v>
      </c>
      <c r="O166" s="72"/>
      <c r="P166" s="202">
        <f>O166*H166</f>
        <v>0</v>
      </c>
      <c r="Q166" s="202">
        <v>1.725E-3</v>
      </c>
      <c r="R166" s="202">
        <f>Q166*H166</f>
        <v>0.48000712499999998</v>
      </c>
      <c r="S166" s="202">
        <v>0</v>
      </c>
      <c r="T166" s="203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193</v>
      </c>
      <c r="AT166" s="204" t="s">
        <v>140</v>
      </c>
      <c r="AU166" s="204" t="s">
        <v>145</v>
      </c>
      <c r="AY166" s="14" t="s">
        <v>137</v>
      </c>
      <c r="BE166" s="205">
        <f>IF(N166="základná",J166,0)</f>
        <v>0</v>
      </c>
      <c r="BF166" s="205">
        <f>IF(N166="znížená",J166,0)</f>
        <v>0</v>
      </c>
      <c r="BG166" s="205">
        <f>IF(N166="zákl. prenesená",J166,0)</f>
        <v>0</v>
      </c>
      <c r="BH166" s="205">
        <f>IF(N166="zníž. prenesená",J166,0)</f>
        <v>0</v>
      </c>
      <c r="BI166" s="205">
        <f>IF(N166="nulová",J166,0)</f>
        <v>0</v>
      </c>
      <c r="BJ166" s="14" t="s">
        <v>145</v>
      </c>
      <c r="BK166" s="205">
        <f>ROUND(I166*H166,2)</f>
        <v>0</v>
      </c>
      <c r="BL166" s="14" t="s">
        <v>193</v>
      </c>
      <c r="BM166" s="204" t="s">
        <v>257</v>
      </c>
    </row>
    <row r="167" spans="1:65" s="2" customFormat="1" ht="24.2" customHeight="1">
      <c r="A167" s="31"/>
      <c r="B167" s="32"/>
      <c r="C167" s="192" t="s">
        <v>258</v>
      </c>
      <c r="D167" s="192" t="s">
        <v>140</v>
      </c>
      <c r="E167" s="193" t="s">
        <v>259</v>
      </c>
      <c r="F167" s="194" t="s">
        <v>260</v>
      </c>
      <c r="G167" s="195" t="s">
        <v>261</v>
      </c>
      <c r="H167" s="217"/>
      <c r="I167" s="197"/>
      <c r="J167" s="198">
        <f>ROUND(I167*H167,2)</f>
        <v>0</v>
      </c>
      <c r="K167" s="199"/>
      <c r="L167" s="36"/>
      <c r="M167" s="200" t="s">
        <v>1</v>
      </c>
      <c r="N167" s="201" t="s">
        <v>39</v>
      </c>
      <c r="O167" s="7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4" t="s">
        <v>193</v>
      </c>
      <c r="AT167" s="204" t="s">
        <v>140</v>
      </c>
      <c r="AU167" s="204" t="s">
        <v>145</v>
      </c>
      <c r="AY167" s="14" t="s">
        <v>137</v>
      </c>
      <c r="BE167" s="205">
        <f>IF(N167="základná",J167,0)</f>
        <v>0</v>
      </c>
      <c r="BF167" s="205">
        <f>IF(N167="znížená",J167,0)</f>
        <v>0</v>
      </c>
      <c r="BG167" s="205">
        <f>IF(N167="zákl. prenesená",J167,0)</f>
        <v>0</v>
      </c>
      <c r="BH167" s="205">
        <f>IF(N167="zníž. prenesená",J167,0)</f>
        <v>0</v>
      </c>
      <c r="BI167" s="205">
        <f>IF(N167="nulová",J167,0)</f>
        <v>0</v>
      </c>
      <c r="BJ167" s="14" t="s">
        <v>145</v>
      </c>
      <c r="BK167" s="205">
        <f>ROUND(I167*H167,2)</f>
        <v>0</v>
      </c>
      <c r="BL167" s="14" t="s">
        <v>193</v>
      </c>
      <c r="BM167" s="204" t="s">
        <v>262</v>
      </c>
    </row>
    <row r="168" spans="1:65" s="12" customFormat="1" ht="22.9" customHeight="1">
      <c r="B168" s="176"/>
      <c r="C168" s="177"/>
      <c r="D168" s="178" t="s">
        <v>72</v>
      </c>
      <c r="E168" s="190" t="s">
        <v>263</v>
      </c>
      <c r="F168" s="190" t="s">
        <v>264</v>
      </c>
      <c r="G168" s="177"/>
      <c r="H168" s="177"/>
      <c r="I168" s="180"/>
      <c r="J168" s="191">
        <f>BK168</f>
        <v>0</v>
      </c>
      <c r="K168" s="177"/>
      <c r="L168" s="182"/>
      <c r="M168" s="183"/>
      <c r="N168" s="184"/>
      <c r="O168" s="184"/>
      <c r="P168" s="185">
        <f>SUM(P169:P174)</f>
        <v>0</v>
      </c>
      <c r="Q168" s="184"/>
      <c r="R168" s="185">
        <f>SUM(R169:R174)</f>
        <v>0.15293999999999999</v>
      </c>
      <c r="S168" s="184"/>
      <c r="T168" s="186">
        <f>SUM(T169:T174)</f>
        <v>0.91979999999999995</v>
      </c>
      <c r="AR168" s="187" t="s">
        <v>145</v>
      </c>
      <c r="AT168" s="188" t="s">
        <v>72</v>
      </c>
      <c r="AU168" s="188" t="s">
        <v>81</v>
      </c>
      <c r="AY168" s="187" t="s">
        <v>137</v>
      </c>
      <c r="BK168" s="189">
        <f>SUM(BK169:BK174)</f>
        <v>0</v>
      </c>
    </row>
    <row r="169" spans="1:65" s="2" customFormat="1" ht="16.5" customHeight="1">
      <c r="A169" s="31"/>
      <c r="B169" s="32"/>
      <c r="C169" s="192" t="s">
        <v>265</v>
      </c>
      <c r="D169" s="192" t="s">
        <v>140</v>
      </c>
      <c r="E169" s="193" t="s">
        <v>266</v>
      </c>
      <c r="F169" s="194" t="s">
        <v>267</v>
      </c>
      <c r="G169" s="195" t="s">
        <v>268</v>
      </c>
      <c r="H169" s="196">
        <v>75</v>
      </c>
      <c r="I169" s="197"/>
      <c r="J169" s="198">
        <f t="shared" ref="J169:J174" si="20">ROUND(I169*H169,2)</f>
        <v>0</v>
      </c>
      <c r="K169" s="199"/>
      <c r="L169" s="36"/>
      <c r="M169" s="200" t="s">
        <v>1</v>
      </c>
      <c r="N169" s="201" t="s">
        <v>39</v>
      </c>
      <c r="O169" s="72"/>
      <c r="P169" s="202">
        <f t="shared" ref="P169:P174" si="21">O169*H169</f>
        <v>0</v>
      </c>
      <c r="Q169" s="202">
        <v>1.64E-3</v>
      </c>
      <c r="R169" s="202">
        <f t="shared" ref="R169:R174" si="22">Q169*H169</f>
        <v>0.123</v>
      </c>
      <c r="S169" s="202">
        <v>0</v>
      </c>
      <c r="T169" s="203">
        <f t="shared" ref="T169:T174" si="23"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193</v>
      </c>
      <c r="AT169" s="204" t="s">
        <v>140</v>
      </c>
      <c r="AU169" s="204" t="s">
        <v>145</v>
      </c>
      <c r="AY169" s="14" t="s">
        <v>137</v>
      </c>
      <c r="BE169" s="205">
        <f t="shared" ref="BE169:BE174" si="24">IF(N169="základná",J169,0)</f>
        <v>0</v>
      </c>
      <c r="BF169" s="205">
        <f t="shared" ref="BF169:BF174" si="25">IF(N169="znížená",J169,0)</f>
        <v>0</v>
      </c>
      <c r="BG169" s="205">
        <f t="shared" ref="BG169:BG174" si="26">IF(N169="zákl. prenesená",J169,0)</f>
        <v>0</v>
      </c>
      <c r="BH169" s="205">
        <f t="shared" ref="BH169:BH174" si="27">IF(N169="zníž. prenesená",J169,0)</f>
        <v>0</v>
      </c>
      <c r="BI169" s="205">
        <f t="shared" ref="BI169:BI174" si="28">IF(N169="nulová",J169,0)</f>
        <v>0</v>
      </c>
      <c r="BJ169" s="14" t="s">
        <v>145</v>
      </c>
      <c r="BK169" s="205">
        <f t="shared" ref="BK169:BK174" si="29">ROUND(I169*H169,2)</f>
        <v>0</v>
      </c>
      <c r="BL169" s="14" t="s">
        <v>193</v>
      </c>
      <c r="BM169" s="204" t="s">
        <v>269</v>
      </c>
    </row>
    <row r="170" spans="1:65" s="2" customFormat="1" ht="21.75" customHeight="1">
      <c r="A170" s="31"/>
      <c r="B170" s="32"/>
      <c r="C170" s="192" t="s">
        <v>270</v>
      </c>
      <c r="D170" s="192" t="s">
        <v>140</v>
      </c>
      <c r="E170" s="193" t="s">
        <v>271</v>
      </c>
      <c r="F170" s="194" t="s">
        <v>272</v>
      </c>
      <c r="G170" s="195" t="s">
        <v>202</v>
      </c>
      <c r="H170" s="196">
        <v>30</v>
      </c>
      <c r="I170" s="197"/>
      <c r="J170" s="198">
        <f t="shared" si="20"/>
        <v>0</v>
      </c>
      <c r="K170" s="199"/>
      <c r="L170" s="36"/>
      <c r="M170" s="200" t="s">
        <v>1</v>
      </c>
      <c r="N170" s="201" t="s">
        <v>39</v>
      </c>
      <c r="O170" s="72"/>
      <c r="P170" s="202">
        <f t="shared" si="21"/>
        <v>0</v>
      </c>
      <c r="Q170" s="202">
        <v>0</v>
      </c>
      <c r="R170" s="202">
        <f t="shared" si="22"/>
        <v>0</v>
      </c>
      <c r="S170" s="202">
        <v>2.7560000000000001E-2</v>
      </c>
      <c r="T170" s="203">
        <f t="shared" si="23"/>
        <v>0.82679999999999998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4" t="s">
        <v>193</v>
      </c>
      <c r="AT170" s="204" t="s">
        <v>140</v>
      </c>
      <c r="AU170" s="204" t="s">
        <v>145</v>
      </c>
      <c r="AY170" s="14" t="s">
        <v>137</v>
      </c>
      <c r="BE170" s="205">
        <f t="shared" si="24"/>
        <v>0</v>
      </c>
      <c r="BF170" s="205">
        <f t="shared" si="25"/>
        <v>0</v>
      </c>
      <c r="BG170" s="205">
        <f t="shared" si="26"/>
        <v>0</v>
      </c>
      <c r="BH170" s="205">
        <f t="shared" si="27"/>
        <v>0</v>
      </c>
      <c r="BI170" s="205">
        <f t="shared" si="28"/>
        <v>0</v>
      </c>
      <c r="BJ170" s="14" t="s">
        <v>145</v>
      </c>
      <c r="BK170" s="205">
        <f t="shared" si="29"/>
        <v>0</v>
      </c>
      <c r="BL170" s="14" t="s">
        <v>193</v>
      </c>
      <c r="BM170" s="204" t="s">
        <v>273</v>
      </c>
    </row>
    <row r="171" spans="1:65" s="2" customFormat="1" ht="24.2" customHeight="1">
      <c r="A171" s="31"/>
      <c r="B171" s="32"/>
      <c r="C171" s="192" t="s">
        <v>274</v>
      </c>
      <c r="D171" s="192" t="s">
        <v>140</v>
      </c>
      <c r="E171" s="193" t="s">
        <v>275</v>
      </c>
      <c r="F171" s="194" t="s">
        <v>276</v>
      </c>
      <c r="G171" s="195" t="s">
        <v>202</v>
      </c>
      <c r="H171" s="196">
        <v>30</v>
      </c>
      <c r="I171" s="197"/>
      <c r="J171" s="198">
        <f t="shared" si="20"/>
        <v>0</v>
      </c>
      <c r="K171" s="199"/>
      <c r="L171" s="36"/>
      <c r="M171" s="200" t="s">
        <v>1</v>
      </c>
      <c r="N171" s="201" t="s">
        <v>39</v>
      </c>
      <c r="O171" s="72"/>
      <c r="P171" s="202">
        <f t="shared" si="21"/>
        <v>0</v>
      </c>
      <c r="Q171" s="202">
        <v>3.68E-4</v>
      </c>
      <c r="R171" s="202">
        <f t="shared" si="22"/>
        <v>1.1039999999999999E-2</v>
      </c>
      <c r="S171" s="202">
        <v>0</v>
      </c>
      <c r="T171" s="203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193</v>
      </c>
      <c r="AT171" s="204" t="s">
        <v>140</v>
      </c>
      <c r="AU171" s="204" t="s">
        <v>145</v>
      </c>
      <c r="AY171" s="14" t="s">
        <v>137</v>
      </c>
      <c r="BE171" s="205">
        <f t="shared" si="24"/>
        <v>0</v>
      </c>
      <c r="BF171" s="205">
        <f t="shared" si="25"/>
        <v>0</v>
      </c>
      <c r="BG171" s="205">
        <f t="shared" si="26"/>
        <v>0</v>
      </c>
      <c r="BH171" s="205">
        <f t="shared" si="27"/>
        <v>0</v>
      </c>
      <c r="BI171" s="205">
        <f t="shared" si="28"/>
        <v>0</v>
      </c>
      <c r="BJ171" s="14" t="s">
        <v>145</v>
      </c>
      <c r="BK171" s="205">
        <f t="shared" si="29"/>
        <v>0</v>
      </c>
      <c r="BL171" s="14" t="s">
        <v>193</v>
      </c>
      <c r="BM171" s="204" t="s">
        <v>277</v>
      </c>
    </row>
    <row r="172" spans="1:65" s="2" customFormat="1" ht="24.2" customHeight="1">
      <c r="A172" s="31"/>
      <c r="B172" s="32"/>
      <c r="C172" s="206" t="s">
        <v>278</v>
      </c>
      <c r="D172" s="206" t="s">
        <v>147</v>
      </c>
      <c r="E172" s="207" t="s">
        <v>279</v>
      </c>
      <c r="F172" s="208" t="s">
        <v>280</v>
      </c>
      <c r="G172" s="209" t="s">
        <v>202</v>
      </c>
      <c r="H172" s="210">
        <v>30</v>
      </c>
      <c r="I172" s="211"/>
      <c r="J172" s="212">
        <f t="shared" si="20"/>
        <v>0</v>
      </c>
      <c r="K172" s="213"/>
      <c r="L172" s="214"/>
      <c r="M172" s="215" t="s">
        <v>1</v>
      </c>
      <c r="N172" s="216" t="s">
        <v>39</v>
      </c>
      <c r="O172" s="72"/>
      <c r="P172" s="202">
        <f t="shared" si="21"/>
        <v>0</v>
      </c>
      <c r="Q172" s="202">
        <v>6.3000000000000003E-4</v>
      </c>
      <c r="R172" s="202">
        <f t="shared" si="22"/>
        <v>1.89E-2</v>
      </c>
      <c r="S172" s="202">
        <v>0</v>
      </c>
      <c r="T172" s="203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4" t="s">
        <v>281</v>
      </c>
      <c r="AT172" s="204" t="s">
        <v>147</v>
      </c>
      <c r="AU172" s="204" t="s">
        <v>145</v>
      </c>
      <c r="AY172" s="14" t="s">
        <v>137</v>
      </c>
      <c r="BE172" s="205">
        <f t="shared" si="24"/>
        <v>0</v>
      </c>
      <c r="BF172" s="205">
        <f t="shared" si="25"/>
        <v>0</v>
      </c>
      <c r="BG172" s="205">
        <f t="shared" si="26"/>
        <v>0</v>
      </c>
      <c r="BH172" s="205">
        <f t="shared" si="27"/>
        <v>0</v>
      </c>
      <c r="BI172" s="205">
        <f t="shared" si="28"/>
        <v>0</v>
      </c>
      <c r="BJ172" s="14" t="s">
        <v>145</v>
      </c>
      <c r="BK172" s="205">
        <f t="shared" si="29"/>
        <v>0</v>
      </c>
      <c r="BL172" s="14" t="s">
        <v>193</v>
      </c>
      <c r="BM172" s="204" t="s">
        <v>282</v>
      </c>
    </row>
    <row r="173" spans="1:65" s="2" customFormat="1" ht="21.75" customHeight="1">
      <c r="A173" s="31"/>
      <c r="B173" s="32"/>
      <c r="C173" s="192" t="s">
        <v>283</v>
      </c>
      <c r="D173" s="192" t="s">
        <v>140</v>
      </c>
      <c r="E173" s="193" t="s">
        <v>284</v>
      </c>
      <c r="F173" s="194" t="s">
        <v>285</v>
      </c>
      <c r="G173" s="195" t="s">
        <v>202</v>
      </c>
      <c r="H173" s="196">
        <v>30</v>
      </c>
      <c r="I173" s="197"/>
      <c r="J173" s="198">
        <f t="shared" si="20"/>
        <v>0</v>
      </c>
      <c r="K173" s="199"/>
      <c r="L173" s="36"/>
      <c r="M173" s="200" t="s">
        <v>1</v>
      </c>
      <c r="N173" s="201" t="s">
        <v>39</v>
      </c>
      <c r="O173" s="72"/>
      <c r="P173" s="202">
        <f t="shared" si="21"/>
        <v>0</v>
      </c>
      <c r="Q173" s="202">
        <v>0</v>
      </c>
      <c r="R173" s="202">
        <f t="shared" si="22"/>
        <v>0</v>
      </c>
      <c r="S173" s="202">
        <v>3.0999999999999999E-3</v>
      </c>
      <c r="T173" s="203">
        <f t="shared" si="23"/>
        <v>9.2999999999999999E-2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193</v>
      </c>
      <c r="AT173" s="204" t="s">
        <v>140</v>
      </c>
      <c r="AU173" s="204" t="s">
        <v>145</v>
      </c>
      <c r="AY173" s="14" t="s">
        <v>137</v>
      </c>
      <c r="BE173" s="205">
        <f t="shared" si="24"/>
        <v>0</v>
      </c>
      <c r="BF173" s="205">
        <f t="shared" si="25"/>
        <v>0</v>
      </c>
      <c r="BG173" s="205">
        <f t="shared" si="26"/>
        <v>0</v>
      </c>
      <c r="BH173" s="205">
        <f t="shared" si="27"/>
        <v>0</v>
      </c>
      <c r="BI173" s="205">
        <f t="shared" si="28"/>
        <v>0</v>
      </c>
      <c r="BJ173" s="14" t="s">
        <v>145</v>
      </c>
      <c r="BK173" s="205">
        <f t="shared" si="29"/>
        <v>0</v>
      </c>
      <c r="BL173" s="14" t="s">
        <v>193</v>
      </c>
      <c r="BM173" s="204" t="s">
        <v>286</v>
      </c>
    </row>
    <row r="174" spans="1:65" s="2" customFormat="1" ht="24.2" customHeight="1">
      <c r="A174" s="31"/>
      <c r="B174" s="32"/>
      <c r="C174" s="192" t="s">
        <v>281</v>
      </c>
      <c r="D174" s="192" t="s">
        <v>140</v>
      </c>
      <c r="E174" s="193" t="s">
        <v>287</v>
      </c>
      <c r="F174" s="194" t="s">
        <v>288</v>
      </c>
      <c r="G174" s="195" t="s">
        <v>261</v>
      </c>
      <c r="H174" s="217"/>
      <c r="I174" s="197"/>
      <c r="J174" s="198">
        <f t="shared" si="20"/>
        <v>0</v>
      </c>
      <c r="K174" s="199"/>
      <c r="L174" s="36"/>
      <c r="M174" s="200" t="s">
        <v>1</v>
      </c>
      <c r="N174" s="201" t="s">
        <v>39</v>
      </c>
      <c r="O174" s="72"/>
      <c r="P174" s="202">
        <f t="shared" si="21"/>
        <v>0</v>
      </c>
      <c r="Q174" s="202">
        <v>0</v>
      </c>
      <c r="R174" s="202">
        <f t="shared" si="22"/>
        <v>0</v>
      </c>
      <c r="S174" s="202">
        <v>0</v>
      </c>
      <c r="T174" s="203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4" t="s">
        <v>193</v>
      </c>
      <c r="AT174" s="204" t="s">
        <v>140</v>
      </c>
      <c r="AU174" s="204" t="s">
        <v>145</v>
      </c>
      <c r="AY174" s="14" t="s">
        <v>137</v>
      </c>
      <c r="BE174" s="205">
        <f t="shared" si="24"/>
        <v>0</v>
      </c>
      <c r="BF174" s="205">
        <f t="shared" si="25"/>
        <v>0</v>
      </c>
      <c r="BG174" s="205">
        <f t="shared" si="26"/>
        <v>0</v>
      </c>
      <c r="BH174" s="205">
        <f t="shared" si="27"/>
        <v>0</v>
      </c>
      <c r="BI174" s="205">
        <f t="shared" si="28"/>
        <v>0</v>
      </c>
      <c r="BJ174" s="14" t="s">
        <v>145</v>
      </c>
      <c r="BK174" s="205">
        <f t="shared" si="29"/>
        <v>0</v>
      </c>
      <c r="BL174" s="14" t="s">
        <v>193</v>
      </c>
      <c r="BM174" s="204" t="s">
        <v>289</v>
      </c>
    </row>
    <row r="175" spans="1:65" s="12" customFormat="1" ht="22.9" customHeight="1">
      <c r="B175" s="176"/>
      <c r="C175" s="177"/>
      <c r="D175" s="178" t="s">
        <v>72</v>
      </c>
      <c r="E175" s="190" t="s">
        <v>290</v>
      </c>
      <c r="F175" s="190" t="s">
        <v>291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SUM(P176:P182)</f>
        <v>0</v>
      </c>
      <c r="Q175" s="184"/>
      <c r="R175" s="185">
        <f>SUM(R176:R182)</f>
        <v>0.46412432000000003</v>
      </c>
      <c r="S175" s="184"/>
      <c r="T175" s="186">
        <f>SUM(T176:T182)</f>
        <v>0.46149999999999997</v>
      </c>
      <c r="AR175" s="187" t="s">
        <v>145</v>
      </c>
      <c r="AT175" s="188" t="s">
        <v>72</v>
      </c>
      <c r="AU175" s="188" t="s">
        <v>81</v>
      </c>
      <c r="AY175" s="187" t="s">
        <v>137</v>
      </c>
      <c r="BK175" s="189">
        <f>SUM(BK176:BK182)</f>
        <v>0</v>
      </c>
    </row>
    <row r="176" spans="1:65" s="2" customFormat="1" ht="21.75" customHeight="1">
      <c r="A176" s="31"/>
      <c r="B176" s="32"/>
      <c r="C176" s="192" t="s">
        <v>292</v>
      </c>
      <c r="D176" s="192" t="s">
        <v>140</v>
      </c>
      <c r="E176" s="193" t="s">
        <v>293</v>
      </c>
      <c r="F176" s="194" t="s">
        <v>294</v>
      </c>
      <c r="G176" s="195" t="s">
        <v>207</v>
      </c>
      <c r="H176" s="196">
        <v>100</v>
      </c>
      <c r="I176" s="197"/>
      <c r="J176" s="198">
        <f t="shared" ref="J176:J182" si="30">ROUND(I176*H176,2)</f>
        <v>0</v>
      </c>
      <c r="K176" s="199"/>
      <c r="L176" s="36"/>
      <c r="M176" s="200" t="s">
        <v>1</v>
      </c>
      <c r="N176" s="201" t="s">
        <v>39</v>
      </c>
      <c r="O176" s="72"/>
      <c r="P176" s="202">
        <f t="shared" ref="P176:P182" si="31">O176*H176</f>
        <v>0</v>
      </c>
      <c r="Q176" s="202">
        <v>0</v>
      </c>
      <c r="R176" s="202">
        <f t="shared" ref="R176:R182" si="32">Q176*H176</f>
        <v>0</v>
      </c>
      <c r="S176" s="202">
        <v>2.1299999999999999E-3</v>
      </c>
      <c r="T176" s="203">
        <f t="shared" ref="T176:T182" si="33">S176*H176</f>
        <v>0.21299999999999999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193</v>
      </c>
      <c r="AT176" s="204" t="s">
        <v>140</v>
      </c>
      <c r="AU176" s="204" t="s">
        <v>145</v>
      </c>
      <c r="AY176" s="14" t="s">
        <v>137</v>
      </c>
      <c r="BE176" s="205">
        <f t="shared" ref="BE176:BE182" si="34">IF(N176="základná",J176,0)</f>
        <v>0</v>
      </c>
      <c r="BF176" s="205">
        <f t="shared" ref="BF176:BF182" si="35">IF(N176="znížená",J176,0)</f>
        <v>0</v>
      </c>
      <c r="BG176" s="205">
        <f t="shared" ref="BG176:BG182" si="36">IF(N176="zákl. prenesená",J176,0)</f>
        <v>0</v>
      </c>
      <c r="BH176" s="205">
        <f t="shared" ref="BH176:BH182" si="37">IF(N176="zníž. prenesená",J176,0)</f>
        <v>0</v>
      </c>
      <c r="BI176" s="205">
        <f t="shared" ref="BI176:BI182" si="38">IF(N176="nulová",J176,0)</f>
        <v>0</v>
      </c>
      <c r="BJ176" s="14" t="s">
        <v>145</v>
      </c>
      <c r="BK176" s="205">
        <f t="shared" ref="BK176:BK182" si="39">ROUND(I176*H176,2)</f>
        <v>0</v>
      </c>
      <c r="BL176" s="14" t="s">
        <v>193</v>
      </c>
      <c r="BM176" s="204" t="s">
        <v>295</v>
      </c>
    </row>
    <row r="177" spans="1:65" s="2" customFormat="1" ht="24.2" customHeight="1">
      <c r="A177" s="31"/>
      <c r="B177" s="32"/>
      <c r="C177" s="192" t="s">
        <v>296</v>
      </c>
      <c r="D177" s="192" t="s">
        <v>140</v>
      </c>
      <c r="E177" s="193" t="s">
        <v>297</v>
      </c>
      <c r="F177" s="194" t="s">
        <v>298</v>
      </c>
      <c r="G177" s="195" t="s">
        <v>207</v>
      </c>
      <c r="H177" s="196">
        <v>50</v>
      </c>
      <c r="I177" s="197"/>
      <c r="J177" s="198">
        <f t="shared" si="30"/>
        <v>0</v>
      </c>
      <c r="K177" s="199"/>
      <c r="L177" s="36"/>
      <c r="M177" s="200" t="s">
        <v>1</v>
      </c>
      <c r="N177" s="201" t="s">
        <v>39</v>
      </c>
      <c r="O177" s="72"/>
      <c r="P177" s="202">
        <f t="shared" si="31"/>
        <v>0</v>
      </c>
      <c r="Q177" s="202">
        <v>0</v>
      </c>
      <c r="R177" s="202">
        <f t="shared" si="32"/>
        <v>0</v>
      </c>
      <c r="S177" s="202">
        <v>4.9699999999999996E-3</v>
      </c>
      <c r="T177" s="203">
        <f t="shared" si="33"/>
        <v>0.24849999999999997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193</v>
      </c>
      <c r="AT177" s="204" t="s">
        <v>140</v>
      </c>
      <c r="AU177" s="204" t="s">
        <v>145</v>
      </c>
      <c r="AY177" s="14" t="s">
        <v>137</v>
      </c>
      <c r="BE177" s="205">
        <f t="shared" si="34"/>
        <v>0</v>
      </c>
      <c r="BF177" s="205">
        <f t="shared" si="35"/>
        <v>0</v>
      </c>
      <c r="BG177" s="205">
        <f t="shared" si="36"/>
        <v>0</v>
      </c>
      <c r="BH177" s="205">
        <f t="shared" si="37"/>
        <v>0</v>
      </c>
      <c r="BI177" s="205">
        <f t="shared" si="38"/>
        <v>0</v>
      </c>
      <c r="BJ177" s="14" t="s">
        <v>145</v>
      </c>
      <c r="BK177" s="205">
        <f t="shared" si="39"/>
        <v>0</v>
      </c>
      <c r="BL177" s="14" t="s">
        <v>193</v>
      </c>
      <c r="BM177" s="204" t="s">
        <v>299</v>
      </c>
    </row>
    <row r="178" spans="1:65" s="2" customFormat="1" ht="24.2" customHeight="1">
      <c r="A178" s="31"/>
      <c r="B178" s="32"/>
      <c r="C178" s="192" t="s">
        <v>300</v>
      </c>
      <c r="D178" s="192" t="s">
        <v>140</v>
      </c>
      <c r="E178" s="193" t="s">
        <v>301</v>
      </c>
      <c r="F178" s="194" t="s">
        <v>302</v>
      </c>
      <c r="G178" s="195" t="s">
        <v>268</v>
      </c>
      <c r="H178" s="196">
        <v>35</v>
      </c>
      <c r="I178" s="197"/>
      <c r="J178" s="198">
        <f t="shared" si="30"/>
        <v>0</v>
      </c>
      <c r="K178" s="199"/>
      <c r="L178" s="36"/>
      <c r="M178" s="200" t="s">
        <v>1</v>
      </c>
      <c r="N178" s="201" t="s">
        <v>39</v>
      </c>
      <c r="O178" s="72"/>
      <c r="P178" s="202">
        <f t="shared" si="31"/>
        <v>0</v>
      </c>
      <c r="Q178" s="202">
        <v>1.2160000000000001E-2</v>
      </c>
      <c r="R178" s="202">
        <f t="shared" si="32"/>
        <v>0.42560000000000003</v>
      </c>
      <c r="S178" s="202">
        <v>0</v>
      </c>
      <c r="T178" s="203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4" t="s">
        <v>144</v>
      </c>
      <c r="AT178" s="204" t="s">
        <v>140</v>
      </c>
      <c r="AU178" s="204" t="s">
        <v>145</v>
      </c>
      <c r="AY178" s="14" t="s">
        <v>137</v>
      </c>
      <c r="BE178" s="205">
        <f t="shared" si="34"/>
        <v>0</v>
      </c>
      <c r="BF178" s="205">
        <f t="shared" si="35"/>
        <v>0</v>
      </c>
      <c r="BG178" s="205">
        <f t="shared" si="36"/>
        <v>0</v>
      </c>
      <c r="BH178" s="205">
        <f t="shared" si="37"/>
        <v>0</v>
      </c>
      <c r="BI178" s="205">
        <f t="shared" si="38"/>
        <v>0</v>
      </c>
      <c r="BJ178" s="14" t="s">
        <v>145</v>
      </c>
      <c r="BK178" s="205">
        <f t="shared" si="39"/>
        <v>0</v>
      </c>
      <c r="BL178" s="14" t="s">
        <v>144</v>
      </c>
      <c r="BM178" s="204" t="s">
        <v>303</v>
      </c>
    </row>
    <row r="179" spans="1:65" s="2" customFormat="1" ht="21.75" customHeight="1">
      <c r="A179" s="31"/>
      <c r="B179" s="32"/>
      <c r="C179" s="192" t="s">
        <v>304</v>
      </c>
      <c r="D179" s="192" t="s">
        <v>140</v>
      </c>
      <c r="E179" s="193" t="s">
        <v>305</v>
      </c>
      <c r="F179" s="194" t="s">
        <v>306</v>
      </c>
      <c r="G179" s="195" t="s">
        <v>268</v>
      </c>
      <c r="H179" s="196">
        <v>35</v>
      </c>
      <c r="I179" s="197"/>
      <c r="J179" s="198">
        <f t="shared" si="30"/>
        <v>0</v>
      </c>
      <c r="K179" s="199"/>
      <c r="L179" s="36"/>
      <c r="M179" s="200" t="s">
        <v>1</v>
      </c>
      <c r="N179" s="201" t="s">
        <v>39</v>
      </c>
      <c r="O179" s="72"/>
      <c r="P179" s="202">
        <f t="shared" si="31"/>
        <v>0</v>
      </c>
      <c r="Q179" s="202">
        <v>4.2000000000000002E-4</v>
      </c>
      <c r="R179" s="202">
        <f t="shared" si="32"/>
        <v>1.4700000000000001E-2</v>
      </c>
      <c r="S179" s="202">
        <v>0</v>
      </c>
      <c r="T179" s="203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193</v>
      </c>
      <c r="AT179" s="204" t="s">
        <v>140</v>
      </c>
      <c r="AU179" s="204" t="s">
        <v>145</v>
      </c>
      <c r="AY179" s="14" t="s">
        <v>137</v>
      </c>
      <c r="BE179" s="205">
        <f t="shared" si="34"/>
        <v>0</v>
      </c>
      <c r="BF179" s="205">
        <f t="shared" si="35"/>
        <v>0</v>
      </c>
      <c r="BG179" s="205">
        <f t="shared" si="36"/>
        <v>0</v>
      </c>
      <c r="BH179" s="205">
        <f t="shared" si="37"/>
        <v>0</v>
      </c>
      <c r="BI179" s="205">
        <f t="shared" si="38"/>
        <v>0</v>
      </c>
      <c r="BJ179" s="14" t="s">
        <v>145</v>
      </c>
      <c r="BK179" s="205">
        <f t="shared" si="39"/>
        <v>0</v>
      </c>
      <c r="BL179" s="14" t="s">
        <v>193</v>
      </c>
      <c r="BM179" s="204" t="s">
        <v>307</v>
      </c>
    </row>
    <row r="180" spans="1:65" s="2" customFormat="1" ht="24.2" customHeight="1">
      <c r="A180" s="31"/>
      <c r="B180" s="32"/>
      <c r="C180" s="192" t="s">
        <v>308</v>
      </c>
      <c r="D180" s="192" t="s">
        <v>140</v>
      </c>
      <c r="E180" s="193" t="s">
        <v>309</v>
      </c>
      <c r="F180" s="194" t="s">
        <v>310</v>
      </c>
      <c r="G180" s="195" t="s">
        <v>202</v>
      </c>
      <c r="H180" s="196">
        <v>83</v>
      </c>
      <c r="I180" s="197"/>
      <c r="J180" s="198">
        <f t="shared" si="30"/>
        <v>0</v>
      </c>
      <c r="K180" s="199"/>
      <c r="L180" s="36"/>
      <c r="M180" s="200" t="s">
        <v>1</v>
      </c>
      <c r="N180" s="201" t="s">
        <v>39</v>
      </c>
      <c r="O180" s="72"/>
      <c r="P180" s="202">
        <f t="shared" si="31"/>
        <v>0</v>
      </c>
      <c r="Q180" s="202">
        <v>3.7039999999999998E-5</v>
      </c>
      <c r="R180" s="202">
        <f t="shared" si="32"/>
        <v>3.0743199999999997E-3</v>
      </c>
      <c r="S180" s="202">
        <v>0</v>
      </c>
      <c r="T180" s="203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193</v>
      </c>
      <c r="AT180" s="204" t="s">
        <v>140</v>
      </c>
      <c r="AU180" s="204" t="s">
        <v>145</v>
      </c>
      <c r="AY180" s="14" t="s">
        <v>137</v>
      </c>
      <c r="BE180" s="205">
        <f t="shared" si="34"/>
        <v>0</v>
      </c>
      <c r="BF180" s="205">
        <f t="shared" si="35"/>
        <v>0</v>
      </c>
      <c r="BG180" s="205">
        <f t="shared" si="36"/>
        <v>0</v>
      </c>
      <c r="BH180" s="205">
        <f t="shared" si="37"/>
        <v>0</v>
      </c>
      <c r="BI180" s="205">
        <f t="shared" si="38"/>
        <v>0</v>
      </c>
      <c r="BJ180" s="14" t="s">
        <v>145</v>
      </c>
      <c r="BK180" s="205">
        <f t="shared" si="39"/>
        <v>0</v>
      </c>
      <c r="BL180" s="14" t="s">
        <v>193</v>
      </c>
      <c r="BM180" s="204" t="s">
        <v>311</v>
      </c>
    </row>
    <row r="181" spans="1:65" s="2" customFormat="1" ht="24.2" customHeight="1">
      <c r="A181" s="31"/>
      <c r="B181" s="32"/>
      <c r="C181" s="206" t="s">
        <v>312</v>
      </c>
      <c r="D181" s="206" t="s">
        <v>147</v>
      </c>
      <c r="E181" s="207" t="s">
        <v>313</v>
      </c>
      <c r="F181" s="208" t="s">
        <v>314</v>
      </c>
      <c r="G181" s="209" t="s">
        <v>202</v>
      </c>
      <c r="H181" s="210">
        <v>83</v>
      </c>
      <c r="I181" s="211"/>
      <c r="J181" s="212">
        <f t="shared" si="30"/>
        <v>0</v>
      </c>
      <c r="K181" s="213"/>
      <c r="L181" s="214"/>
      <c r="M181" s="215" t="s">
        <v>1</v>
      </c>
      <c r="N181" s="216" t="s">
        <v>39</v>
      </c>
      <c r="O181" s="72"/>
      <c r="P181" s="202">
        <f t="shared" si="31"/>
        <v>0</v>
      </c>
      <c r="Q181" s="202">
        <v>2.5000000000000001E-4</v>
      </c>
      <c r="R181" s="202">
        <f t="shared" si="32"/>
        <v>2.0750000000000001E-2</v>
      </c>
      <c r="S181" s="202">
        <v>0</v>
      </c>
      <c r="T181" s="203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281</v>
      </c>
      <c r="AT181" s="204" t="s">
        <v>147</v>
      </c>
      <c r="AU181" s="204" t="s">
        <v>145</v>
      </c>
      <c r="AY181" s="14" t="s">
        <v>137</v>
      </c>
      <c r="BE181" s="205">
        <f t="shared" si="34"/>
        <v>0</v>
      </c>
      <c r="BF181" s="205">
        <f t="shared" si="35"/>
        <v>0</v>
      </c>
      <c r="BG181" s="205">
        <f t="shared" si="36"/>
        <v>0</v>
      </c>
      <c r="BH181" s="205">
        <f t="shared" si="37"/>
        <v>0</v>
      </c>
      <c r="BI181" s="205">
        <f t="shared" si="38"/>
        <v>0</v>
      </c>
      <c r="BJ181" s="14" t="s">
        <v>145</v>
      </c>
      <c r="BK181" s="205">
        <f t="shared" si="39"/>
        <v>0</v>
      </c>
      <c r="BL181" s="14" t="s">
        <v>193</v>
      </c>
      <c r="BM181" s="204" t="s">
        <v>315</v>
      </c>
    </row>
    <row r="182" spans="1:65" s="2" customFormat="1" ht="24.2" customHeight="1">
      <c r="A182" s="31"/>
      <c r="B182" s="32"/>
      <c r="C182" s="192" t="s">
        <v>316</v>
      </c>
      <c r="D182" s="192" t="s">
        <v>140</v>
      </c>
      <c r="E182" s="193" t="s">
        <v>317</v>
      </c>
      <c r="F182" s="194" t="s">
        <v>318</v>
      </c>
      <c r="G182" s="195" t="s">
        <v>261</v>
      </c>
      <c r="H182" s="217"/>
      <c r="I182" s="197"/>
      <c r="J182" s="198">
        <f t="shared" si="30"/>
        <v>0</v>
      </c>
      <c r="K182" s="199"/>
      <c r="L182" s="36"/>
      <c r="M182" s="200" t="s">
        <v>1</v>
      </c>
      <c r="N182" s="201" t="s">
        <v>39</v>
      </c>
      <c r="O182" s="72"/>
      <c r="P182" s="202">
        <f t="shared" si="31"/>
        <v>0</v>
      </c>
      <c r="Q182" s="202">
        <v>0</v>
      </c>
      <c r="R182" s="202">
        <f t="shared" si="32"/>
        <v>0</v>
      </c>
      <c r="S182" s="202">
        <v>0</v>
      </c>
      <c r="T182" s="203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4" t="s">
        <v>193</v>
      </c>
      <c r="AT182" s="204" t="s">
        <v>140</v>
      </c>
      <c r="AU182" s="204" t="s">
        <v>145</v>
      </c>
      <c r="AY182" s="14" t="s">
        <v>137</v>
      </c>
      <c r="BE182" s="205">
        <f t="shared" si="34"/>
        <v>0</v>
      </c>
      <c r="BF182" s="205">
        <f t="shared" si="35"/>
        <v>0</v>
      </c>
      <c r="BG182" s="205">
        <f t="shared" si="36"/>
        <v>0</v>
      </c>
      <c r="BH182" s="205">
        <f t="shared" si="37"/>
        <v>0</v>
      </c>
      <c r="BI182" s="205">
        <f t="shared" si="38"/>
        <v>0</v>
      </c>
      <c r="BJ182" s="14" t="s">
        <v>145</v>
      </c>
      <c r="BK182" s="205">
        <f t="shared" si="39"/>
        <v>0</v>
      </c>
      <c r="BL182" s="14" t="s">
        <v>193</v>
      </c>
      <c r="BM182" s="204" t="s">
        <v>319</v>
      </c>
    </row>
    <row r="183" spans="1:65" s="12" customFormat="1" ht="22.9" customHeight="1">
      <c r="B183" s="176"/>
      <c r="C183" s="177"/>
      <c r="D183" s="178" t="s">
        <v>72</v>
      </c>
      <c r="E183" s="190" t="s">
        <v>320</v>
      </c>
      <c r="F183" s="190" t="s">
        <v>321</v>
      </c>
      <c r="G183" s="177"/>
      <c r="H183" s="177"/>
      <c r="I183" s="180"/>
      <c r="J183" s="191">
        <f>BK183</f>
        <v>0</v>
      </c>
      <c r="K183" s="177"/>
      <c r="L183" s="182"/>
      <c r="M183" s="183"/>
      <c r="N183" s="184"/>
      <c r="O183" s="184"/>
      <c r="P183" s="185">
        <f>SUM(P184:P226)</f>
        <v>0</v>
      </c>
      <c r="Q183" s="184"/>
      <c r="R183" s="185">
        <f>SUM(R184:R226)</f>
        <v>0.83985200000000015</v>
      </c>
      <c r="S183" s="184"/>
      <c r="T183" s="186">
        <f>SUM(T184:T226)</f>
        <v>3.8205399999999998</v>
      </c>
      <c r="AR183" s="187" t="s">
        <v>145</v>
      </c>
      <c r="AT183" s="188" t="s">
        <v>72</v>
      </c>
      <c r="AU183" s="188" t="s">
        <v>81</v>
      </c>
      <c r="AY183" s="187" t="s">
        <v>137</v>
      </c>
      <c r="BK183" s="189">
        <f>SUM(BK184:BK226)</f>
        <v>0</v>
      </c>
    </row>
    <row r="184" spans="1:65" s="2" customFormat="1" ht="24.2" customHeight="1">
      <c r="A184" s="31"/>
      <c r="B184" s="32"/>
      <c r="C184" s="192" t="s">
        <v>322</v>
      </c>
      <c r="D184" s="192" t="s">
        <v>140</v>
      </c>
      <c r="E184" s="193" t="s">
        <v>323</v>
      </c>
      <c r="F184" s="194" t="s">
        <v>324</v>
      </c>
      <c r="G184" s="195" t="s">
        <v>325</v>
      </c>
      <c r="H184" s="196">
        <v>21</v>
      </c>
      <c r="I184" s="197"/>
      <c r="J184" s="198">
        <f t="shared" ref="J184:J226" si="40">ROUND(I184*H184,2)</f>
        <v>0</v>
      </c>
      <c r="K184" s="199"/>
      <c r="L184" s="36"/>
      <c r="M184" s="200" t="s">
        <v>1</v>
      </c>
      <c r="N184" s="201" t="s">
        <v>39</v>
      </c>
      <c r="O184" s="72"/>
      <c r="P184" s="202">
        <f t="shared" ref="P184:P226" si="41">O184*H184</f>
        <v>0</v>
      </c>
      <c r="Q184" s="202">
        <v>0</v>
      </c>
      <c r="R184" s="202">
        <f t="shared" ref="R184:R226" si="42">Q184*H184</f>
        <v>0</v>
      </c>
      <c r="S184" s="202">
        <v>1.933E-2</v>
      </c>
      <c r="T184" s="203">
        <f t="shared" ref="T184:T226" si="43">S184*H184</f>
        <v>0.40593000000000001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4" t="s">
        <v>193</v>
      </c>
      <c r="AT184" s="204" t="s">
        <v>140</v>
      </c>
      <c r="AU184" s="204" t="s">
        <v>145</v>
      </c>
      <c r="AY184" s="14" t="s">
        <v>137</v>
      </c>
      <c r="BE184" s="205">
        <f t="shared" ref="BE184:BE226" si="44">IF(N184="základná",J184,0)</f>
        <v>0</v>
      </c>
      <c r="BF184" s="205">
        <f t="shared" ref="BF184:BF226" si="45">IF(N184="znížená",J184,0)</f>
        <v>0</v>
      </c>
      <c r="BG184" s="205">
        <f t="shared" ref="BG184:BG226" si="46">IF(N184="zákl. prenesená",J184,0)</f>
        <v>0</v>
      </c>
      <c r="BH184" s="205">
        <f t="shared" ref="BH184:BH226" si="47">IF(N184="zníž. prenesená",J184,0)</f>
        <v>0</v>
      </c>
      <c r="BI184" s="205">
        <f t="shared" ref="BI184:BI226" si="48">IF(N184="nulová",J184,0)</f>
        <v>0</v>
      </c>
      <c r="BJ184" s="14" t="s">
        <v>145</v>
      </c>
      <c r="BK184" s="205">
        <f t="shared" ref="BK184:BK226" si="49">ROUND(I184*H184,2)</f>
        <v>0</v>
      </c>
      <c r="BL184" s="14" t="s">
        <v>193</v>
      </c>
      <c r="BM184" s="204" t="s">
        <v>326</v>
      </c>
    </row>
    <row r="185" spans="1:65" s="2" customFormat="1" ht="24.2" customHeight="1">
      <c r="A185" s="31"/>
      <c r="B185" s="32"/>
      <c r="C185" s="192" t="s">
        <v>327</v>
      </c>
      <c r="D185" s="192" t="s">
        <v>140</v>
      </c>
      <c r="E185" s="193" t="s">
        <v>328</v>
      </c>
      <c r="F185" s="194" t="s">
        <v>329</v>
      </c>
      <c r="G185" s="195" t="s">
        <v>202</v>
      </c>
      <c r="H185" s="196">
        <v>21</v>
      </c>
      <c r="I185" s="197"/>
      <c r="J185" s="198">
        <f t="shared" si="40"/>
        <v>0</v>
      </c>
      <c r="K185" s="199"/>
      <c r="L185" s="36"/>
      <c r="M185" s="200" t="s">
        <v>1</v>
      </c>
      <c r="N185" s="201" t="s">
        <v>39</v>
      </c>
      <c r="O185" s="72"/>
      <c r="P185" s="202">
        <f t="shared" si="41"/>
        <v>0</v>
      </c>
      <c r="Q185" s="202">
        <v>0</v>
      </c>
      <c r="R185" s="202">
        <f t="shared" si="42"/>
        <v>0</v>
      </c>
      <c r="S185" s="202">
        <v>0</v>
      </c>
      <c r="T185" s="203">
        <f t="shared" si="4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193</v>
      </c>
      <c r="AT185" s="204" t="s">
        <v>140</v>
      </c>
      <c r="AU185" s="204" t="s">
        <v>145</v>
      </c>
      <c r="AY185" s="14" t="s">
        <v>137</v>
      </c>
      <c r="BE185" s="205">
        <f t="shared" si="44"/>
        <v>0</v>
      </c>
      <c r="BF185" s="205">
        <f t="shared" si="45"/>
        <v>0</v>
      </c>
      <c r="BG185" s="205">
        <f t="shared" si="46"/>
        <v>0</v>
      </c>
      <c r="BH185" s="205">
        <f t="shared" si="47"/>
        <v>0</v>
      </c>
      <c r="BI185" s="205">
        <f t="shared" si="48"/>
        <v>0</v>
      </c>
      <c r="BJ185" s="14" t="s">
        <v>145</v>
      </c>
      <c r="BK185" s="205">
        <f t="shared" si="49"/>
        <v>0</v>
      </c>
      <c r="BL185" s="14" t="s">
        <v>193</v>
      </c>
      <c r="BM185" s="204" t="s">
        <v>330</v>
      </c>
    </row>
    <row r="186" spans="1:65" s="2" customFormat="1" ht="24.2" customHeight="1">
      <c r="A186" s="31"/>
      <c r="B186" s="32"/>
      <c r="C186" s="206" t="s">
        <v>331</v>
      </c>
      <c r="D186" s="206" t="s">
        <v>147</v>
      </c>
      <c r="E186" s="207" t="s">
        <v>332</v>
      </c>
      <c r="F186" s="208" t="s">
        <v>333</v>
      </c>
      <c r="G186" s="209" t="s">
        <v>202</v>
      </c>
      <c r="H186" s="210">
        <v>21</v>
      </c>
      <c r="I186" s="211"/>
      <c r="J186" s="212">
        <f t="shared" si="40"/>
        <v>0</v>
      </c>
      <c r="K186" s="213"/>
      <c r="L186" s="214"/>
      <c r="M186" s="215" t="s">
        <v>1</v>
      </c>
      <c r="N186" s="216" t="s">
        <v>39</v>
      </c>
      <c r="O186" s="72"/>
      <c r="P186" s="202">
        <f t="shared" si="41"/>
        <v>0</v>
      </c>
      <c r="Q186" s="202">
        <v>3.0599999999999998E-3</v>
      </c>
      <c r="R186" s="202">
        <f t="shared" si="42"/>
        <v>6.4259999999999998E-2</v>
      </c>
      <c r="S186" s="202">
        <v>0</v>
      </c>
      <c r="T186" s="203">
        <f t="shared" si="4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4" t="s">
        <v>281</v>
      </c>
      <c r="AT186" s="204" t="s">
        <v>147</v>
      </c>
      <c r="AU186" s="204" t="s">
        <v>145</v>
      </c>
      <c r="AY186" s="14" t="s">
        <v>137</v>
      </c>
      <c r="BE186" s="205">
        <f t="shared" si="44"/>
        <v>0</v>
      </c>
      <c r="BF186" s="205">
        <f t="shared" si="45"/>
        <v>0</v>
      </c>
      <c r="BG186" s="205">
        <f t="shared" si="46"/>
        <v>0</v>
      </c>
      <c r="BH186" s="205">
        <f t="shared" si="47"/>
        <v>0</v>
      </c>
      <c r="BI186" s="205">
        <f t="shared" si="48"/>
        <v>0</v>
      </c>
      <c r="BJ186" s="14" t="s">
        <v>145</v>
      </c>
      <c r="BK186" s="205">
        <f t="shared" si="49"/>
        <v>0</v>
      </c>
      <c r="BL186" s="14" t="s">
        <v>193</v>
      </c>
      <c r="BM186" s="204" t="s">
        <v>334</v>
      </c>
    </row>
    <row r="187" spans="1:65" s="2" customFormat="1" ht="16.5" customHeight="1">
      <c r="A187" s="31"/>
      <c r="B187" s="32"/>
      <c r="C187" s="192" t="s">
        <v>335</v>
      </c>
      <c r="D187" s="192" t="s">
        <v>140</v>
      </c>
      <c r="E187" s="193" t="s">
        <v>336</v>
      </c>
      <c r="F187" s="194" t="s">
        <v>337</v>
      </c>
      <c r="G187" s="195" t="s">
        <v>202</v>
      </c>
      <c r="H187" s="196">
        <v>18</v>
      </c>
      <c r="I187" s="197"/>
      <c r="J187" s="198">
        <f t="shared" si="40"/>
        <v>0</v>
      </c>
      <c r="K187" s="199"/>
      <c r="L187" s="36"/>
      <c r="M187" s="200" t="s">
        <v>1</v>
      </c>
      <c r="N187" s="201" t="s">
        <v>39</v>
      </c>
      <c r="O187" s="72"/>
      <c r="P187" s="202">
        <f t="shared" si="41"/>
        <v>0</v>
      </c>
      <c r="Q187" s="202">
        <v>1.0000000000000001E-5</v>
      </c>
      <c r="R187" s="202">
        <f t="shared" si="42"/>
        <v>1.8000000000000001E-4</v>
      </c>
      <c r="S187" s="202">
        <v>0</v>
      </c>
      <c r="T187" s="203">
        <f t="shared" si="4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4" t="s">
        <v>193</v>
      </c>
      <c r="AT187" s="204" t="s">
        <v>140</v>
      </c>
      <c r="AU187" s="204" t="s">
        <v>145</v>
      </c>
      <c r="AY187" s="14" t="s">
        <v>137</v>
      </c>
      <c r="BE187" s="205">
        <f t="shared" si="44"/>
        <v>0</v>
      </c>
      <c r="BF187" s="205">
        <f t="shared" si="45"/>
        <v>0</v>
      </c>
      <c r="BG187" s="205">
        <f t="shared" si="46"/>
        <v>0</v>
      </c>
      <c r="BH187" s="205">
        <f t="shared" si="47"/>
        <v>0</v>
      </c>
      <c r="BI187" s="205">
        <f t="shared" si="48"/>
        <v>0</v>
      </c>
      <c r="BJ187" s="14" t="s">
        <v>145</v>
      </c>
      <c r="BK187" s="205">
        <f t="shared" si="49"/>
        <v>0</v>
      </c>
      <c r="BL187" s="14" t="s">
        <v>193</v>
      </c>
      <c r="BM187" s="204" t="s">
        <v>338</v>
      </c>
    </row>
    <row r="188" spans="1:65" s="2" customFormat="1" ht="24.2" customHeight="1">
      <c r="A188" s="31"/>
      <c r="B188" s="32"/>
      <c r="C188" s="206" t="s">
        <v>339</v>
      </c>
      <c r="D188" s="206" t="s">
        <v>147</v>
      </c>
      <c r="E188" s="207" t="s">
        <v>340</v>
      </c>
      <c r="F188" s="208" t="s">
        <v>341</v>
      </c>
      <c r="G188" s="209" t="s">
        <v>202</v>
      </c>
      <c r="H188" s="210">
        <v>18</v>
      </c>
      <c r="I188" s="211"/>
      <c r="J188" s="212">
        <f t="shared" si="40"/>
        <v>0</v>
      </c>
      <c r="K188" s="213"/>
      <c r="L188" s="214"/>
      <c r="M188" s="215" t="s">
        <v>1</v>
      </c>
      <c r="N188" s="216" t="s">
        <v>39</v>
      </c>
      <c r="O188" s="72"/>
      <c r="P188" s="202">
        <f t="shared" si="41"/>
        <v>0</v>
      </c>
      <c r="Q188" s="202">
        <v>3.7799999999999999E-3</v>
      </c>
      <c r="R188" s="202">
        <f t="shared" si="42"/>
        <v>6.8040000000000003E-2</v>
      </c>
      <c r="S188" s="202">
        <v>0</v>
      </c>
      <c r="T188" s="203">
        <f t="shared" si="4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4" t="s">
        <v>281</v>
      </c>
      <c r="AT188" s="204" t="s">
        <v>147</v>
      </c>
      <c r="AU188" s="204" t="s">
        <v>145</v>
      </c>
      <c r="AY188" s="14" t="s">
        <v>137</v>
      </c>
      <c r="BE188" s="205">
        <f t="shared" si="44"/>
        <v>0</v>
      </c>
      <c r="BF188" s="205">
        <f t="shared" si="45"/>
        <v>0</v>
      </c>
      <c r="BG188" s="205">
        <f t="shared" si="46"/>
        <v>0</v>
      </c>
      <c r="BH188" s="205">
        <f t="shared" si="47"/>
        <v>0</v>
      </c>
      <c r="BI188" s="205">
        <f t="shared" si="48"/>
        <v>0</v>
      </c>
      <c r="BJ188" s="14" t="s">
        <v>145</v>
      </c>
      <c r="BK188" s="205">
        <f t="shared" si="49"/>
        <v>0</v>
      </c>
      <c r="BL188" s="14" t="s">
        <v>193</v>
      </c>
      <c r="BM188" s="204" t="s">
        <v>342</v>
      </c>
    </row>
    <row r="189" spans="1:65" s="2" customFormat="1" ht="24.2" customHeight="1">
      <c r="A189" s="31"/>
      <c r="B189" s="32"/>
      <c r="C189" s="192" t="s">
        <v>343</v>
      </c>
      <c r="D189" s="192" t="s">
        <v>140</v>
      </c>
      <c r="E189" s="193" t="s">
        <v>344</v>
      </c>
      <c r="F189" s="194" t="s">
        <v>345</v>
      </c>
      <c r="G189" s="195" t="s">
        <v>202</v>
      </c>
      <c r="H189" s="196">
        <v>26</v>
      </c>
      <c r="I189" s="197"/>
      <c r="J189" s="198">
        <f t="shared" si="40"/>
        <v>0</v>
      </c>
      <c r="K189" s="199"/>
      <c r="L189" s="36"/>
      <c r="M189" s="200" t="s">
        <v>1</v>
      </c>
      <c r="N189" s="201" t="s">
        <v>39</v>
      </c>
      <c r="O189" s="72"/>
      <c r="P189" s="202">
        <f t="shared" si="41"/>
        <v>0</v>
      </c>
      <c r="Q189" s="202">
        <v>0</v>
      </c>
      <c r="R189" s="202">
        <f t="shared" si="42"/>
        <v>0</v>
      </c>
      <c r="S189" s="202">
        <v>0</v>
      </c>
      <c r="T189" s="203">
        <f t="shared" si="4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4" t="s">
        <v>193</v>
      </c>
      <c r="AT189" s="204" t="s">
        <v>140</v>
      </c>
      <c r="AU189" s="204" t="s">
        <v>145</v>
      </c>
      <c r="AY189" s="14" t="s">
        <v>137</v>
      </c>
      <c r="BE189" s="205">
        <f t="shared" si="44"/>
        <v>0</v>
      </c>
      <c r="BF189" s="205">
        <f t="shared" si="45"/>
        <v>0</v>
      </c>
      <c r="BG189" s="205">
        <f t="shared" si="46"/>
        <v>0</v>
      </c>
      <c r="BH189" s="205">
        <f t="shared" si="47"/>
        <v>0</v>
      </c>
      <c r="BI189" s="205">
        <f t="shared" si="48"/>
        <v>0</v>
      </c>
      <c r="BJ189" s="14" t="s">
        <v>145</v>
      </c>
      <c r="BK189" s="205">
        <f t="shared" si="49"/>
        <v>0</v>
      </c>
      <c r="BL189" s="14" t="s">
        <v>193</v>
      </c>
      <c r="BM189" s="204" t="s">
        <v>346</v>
      </c>
    </row>
    <row r="190" spans="1:65" s="2" customFormat="1" ht="24.2" customHeight="1">
      <c r="A190" s="31"/>
      <c r="B190" s="32"/>
      <c r="C190" s="206" t="s">
        <v>347</v>
      </c>
      <c r="D190" s="206" t="s">
        <v>147</v>
      </c>
      <c r="E190" s="207" t="s">
        <v>348</v>
      </c>
      <c r="F190" s="208" t="s">
        <v>349</v>
      </c>
      <c r="G190" s="209" t="s">
        <v>202</v>
      </c>
      <c r="H190" s="210">
        <v>26</v>
      </c>
      <c r="I190" s="211"/>
      <c r="J190" s="212">
        <f t="shared" si="40"/>
        <v>0</v>
      </c>
      <c r="K190" s="213"/>
      <c r="L190" s="214"/>
      <c r="M190" s="215" t="s">
        <v>1</v>
      </c>
      <c r="N190" s="216" t="s">
        <v>39</v>
      </c>
      <c r="O190" s="72"/>
      <c r="P190" s="202">
        <f t="shared" si="41"/>
        <v>0</v>
      </c>
      <c r="Q190" s="202">
        <v>1.3500000000000001E-3</v>
      </c>
      <c r="R190" s="202">
        <f t="shared" si="42"/>
        <v>3.5099999999999999E-2</v>
      </c>
      <c r="S190" s="202">
        <v>0</v>
      </c>
      <c r="T190" s="203">
        <f t="shared" si="4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4" t="s">
        <v>281</v>
      </c>
      <c r="AT190" s="204" t="s">
        <v>147</v>
      </c>
      <c r="AU190" s="204" t="s">
        <v>145</v>
      </c>
      <c r="AY190" s="14" t="s">
        <v>137</v>
      </c>
      <c r="BE190" s="205">
        <f t="shared" si="44"/>
        <v>0</v>
      </c>
      <c r="BF190" s="205">
        <f t="shared" si="45"/>
        <v>0</v>
      </c>
      <c r="BG190" s="205">
        <f t="shared" si="46"/>
        <v>0</v>
      </c>
      <c r="BH190" s="205">
        <f t="shared" si="47"/>
        <v>0</v>
      </c>
      <c r="BI190" s="205">
        <f t="shared" si="48"/>
        <v>0</v>
      </c>
      <c r="BJ190" s="14" t="s">
        <v>145</v>
      </c>
      <c r="BK190" s="205">
        <f t="shared" si="49"/>
        <v>0</v>
      </c>
      <c r="BL190" s="14" t="s">
        <v>193</v>
      </c>
      <c r="BM190" s="204" t="s">
        <v>350</v>
      </c>
    </row>
    <row r="191" spans="1:65" s="2" customFormat="1" ht="24.2" customHeight="1">
      <c r="A191" s="31"/>
      <c r="B191" s="32"/>
      <c r="C191" s="206" t="s">
        <v>351</v>
      </c>
      <c r="D191" s="206" t="s">
        <v>147</v>
      </c>
      <c r="E191" s="207" t="s">
        <v>352</v>
      </c>
      <c r="F191" s="208" t="s">
        <v>353</v>
      </c>
      <c r="G191" s="209" t="s">
        <v>202</v>
      </c>
      <c r="H191" s="210">
        <v>26</v>
      </c>
      <c r="I191" s="211"/>
      <c r="J191" s="212">
        <f t="shared" si="40"/>
        <v>0</v>
      </c>
      <c r="K191" s="213"/>
      <c r="L191" s="214"/>
      <c r="M191" s="215" t="s">
        <v>1</v>
      </c>
      <c r="N191" s="216" t="s">
        <v>39</v>
      </c>
      <c r="O191" s="72"/>
      <c r="P191" s="202">
        <f t="shared" si="41"/>
        <v>0</v>
      </c>
      <c r="Q191" s="202">
        <v>2.3400000000000001E-3</v>
      </c>
      <c r="R191" s="202">
        <f t="shared" si="42"/>
        <v>6.0840000000000005E-2</v>
      </c>
      <c r="S191" s="202">
        <v>0</v>
      </c>
      <c r="T191" s="203">
        <f t="shared" si="4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4" t="s">
        <v>281</v>
      </c>
      <c r="AT191" s="204" t="s">
        <v>147</v>
      </c>
      <c r="AU191" s="204" t="s">
        <v>145</v>
      </c>
      <c r="AY191" s="14" t="s">
        <v>137</v>
      </c>
      <c r="BE191" s="205">
        <f t="shared" si="44"/>
        <v>0</v>
      </c>
      <c r="BF191" s="205">
        <f t="shared" si="45"/>
        <v>0</v>
      </c>
      <c r="BG191" s="205">
        <f t="shared" si="46"/>
        <v>0</v>
      </c>
      <c r="BH191" s="205">
        <f t="shared" si="47"/>
        <v>0</v>
      </c>
      <c r="BI191" s="205">
        <f t="shared" si="48"/>
        <v>0</v>
      </c>
      <c r="BJ191" s="14" t="s">
        <v>145</v>
      </c>
      <c r="BK191" s="205">
        <f t="shared" si="49"/>
        <v>0</v>
      </c>
      <c r="BL191" s="14" t="s">
        <v>193</v>
      </c>
      <c r="BM191" s="204" t="s">
        <v>354</v>
      </c>
    </row>
    <row r="192" spans="1:65" s="2" customFormat="1" ht="21.75" customHeight="1">
      <c r="A192" s="31"/>
      <c r="B192" s="32"/>
      <c r="C192" s="192" t="s">
        <v>355</v>
      </c>
      <c r="D192" s="192" t="s">
        <v>140</v>
      </c>
      <c r="E192" s="193" t="s">
        <v>356</v>
      </c>
      <c r="F192" s="194" t="s">
        <v>357</v>
      </c>
      <c r="G192" s="195" t="s">
        <v>325</v>
      </c>
      <c r="H192" s="196">
        <v>26</v>
      </c>
      <c r="I192" s="197"/>
      <c r="J192" s="198">
        <f t="shared" si="40"/>
        <v>0</v>
      </c>
      <c r="K192" s="199"/>
      <c r="L192" s="36"/>
      <c r="M192" s="200" t="s">
        <v>1</v>
      </c>
      <c r="N192" s="201" t="s">
        <v>39</v>
      </c>
      <c r="O192" s="72"/>
      <c r="P192" s="202">
        <f t="shared" si="41"/>
        <v>0</v>
      </c>
      <c r="Q192" s="202">
        <v>0</v>
      </c>
      <c r="R192" s="202">
        <f t="shared" si="42"/>
        <v>0</v>
      </c>
      <c r="S192" s="202">
        <v>3.968E-2</v>
      </c>
      <c r="T192" s="203">
        <f t="shared" si="43"/>
        <v>1.0316799999999999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4" t="s">
        <v>193</v>
      </c>
      <c r="AT192" s="204" t="s">
        <v>140</v>
      </c>
      <c r="AU192" s="204" t="s">
        <v>145</v>
      </c>
      <c r="AY192" s="14" t="s">
        <v>137</v>
      </c>
      <c r="BE192" s="205">
        <f t="shared" si="44"/>
        <v>0</v>
      </c>
      <c r="BF192" s="205">
        <f t="shared" si="45"/>
        <v>0</v>
      </c>
      <c r="BG192" s="205">
        <f t="shared" si="46"/>
        <v>0</v>
      </c>
      <c r="BH192" s="205">
        <f t="shared" si="47"/>
        <v>0</v>
      </c>
      <c r="BI192" s="205">
        <f t="shared" si="48"/>
        <v>0</v>
      </c>
      <c r="BJ192" s="14" t="s">
        <v>145</v>
      </c>
      <c r="BK192" s="205">
        <f t="shared" si="49"/>
        <v>0</v>
      </c>
      <c r="BL192" s="14" t="s">
        <v>193</v>
      </c>
      <c r="BM192" s="204" t="s">
        <v>358</v>
      </c>
    </row>
    <row r="193" spans="1:65" s="2" customFormat="1" ht="24.2" customHeight="1">
      <c r="A193" s="31"/>
      <c r="B193" s="32"/>
      <c r="C193" s="192" t="s">
        <v>359</v>
      </c>
      <c r="D193" s="192" t="s">
        <v>140</v>
      </c>
      <c r="E193" s="193" t="s">
        <v>360</v>
      </c>
      <c r="F193" s="194" t="s">
        <v>361</v>
      </c>
      <c r="G193" s="195" t="s">
        <v>325</v>
      </c>
      <c r="H193" s="196">
        <v>26</v>
      </c>
      <c r="I193" s="197"/>
      <c r="J193" s="198">
        <f t="shared" si="40"/>
        <v>0</v>
      </c>
      <c r="K193" s="199"/>
      <c r="L193" s="36"/>
      <c r="M193" s="200" t="s">
        <v>1</v>
      </c>
      <c r="N193" s="201" t="s">
        <v>39</v>
      </c>
      <c r="O193" s="72"/>
      <c r="P193" s="202">
        <f t="shared" si="41"/>
        <v>0</v>
      </c>
      <c r="Q193" s="202">
        <v>0</v>
      </c>
      <c r="R193" s="202">
        <f t="shared" si="42"/>
        <v>0</v>
      </c>
      <c r="S193" s="202">
        <v>3.4000000000000002E-2</v>
      </c>
      <c r="T193" s="203">
        <f t="shared" si="43"/>
        <v>0.88400000000000012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4" t="s">
        <v>193</v>
      </c>
      <c r="AT193" s="204" t="s">
        <v>140</v>
      </c>
      <c r="AU193" s="204" t="s">
        <v>145</v>
      </c>
      <c r="AY193" s="14" t="s">
        <v>137</v>
      </c>
      <c r="BE193" s="205">
        <f t="shared" si="44"/>
        <v>0</v>
      </c>
      <c r="BF193" s="205">
        <f t="shared" si="45"/>
        <v>0</v>
      </c>
      <c r="BG193" s="205">
        <f t="shared" si="46"/>
        <v>0</v>
      </c>
      <c r="BH193" s="205">
        <f t="shared" si="47"/>
        <v>0</v>
      </c>
      <c r="BI193" s="205">
        <f t="shared" si="48"/>
        <v>0</v>
      </c>
      <c r="BJ193" s="14" t="s">
        <v>145</v>
      </c>
      <c r="BK193" s="205">
        <f t="shared" si="49"/>
        <v>0</v>
      </c>
      <c r="BL193" s="14" t="s">
        <v>193</v>
      </c>
      <c r="BM193" s="204" t="s">
        <v>362</v>
      </c>
    </row>
    <row r="194" spans="1:65" s="2" customFormat="1" ht="24.2" customHeight="1">
      <c r="A194" s="31"/>
      <c r="B194" s="32"/>
      <c r="C194" s="192" t="s">
        <v>363</v>
      </c>
      <c r="D194" s="192" t="s">
        <v>140</v>
      </c>
      <c r="E194" s="193" t="s">
        <v>364</v>
      </c>
      <c r="F194" s="194" t="s">
        <v>365</v>
      </c>
      <c r="G194" s="195" t="s">
        <v>202</v>
      </c>
      <c r="H194" s="196">
        <v>21</v>
      </c>
      <c r="I194" s="197"/>
      <c r="J194" s="198">
        <f t="shared" si="40"/>
        <v>0</v>
      </c>
      <c r="K194" s="199"/>
      <c r="L194" s="36"/>
      <c r="M194" s="200" t="s">
        <v>1</v>
      </c>
      <c r="N194" s="201" t="s">
        <v>39</v>
      </c>
      <c r="O194" s="72"/>
      <c r="P194" s="202">
        <f t="shared" si="41"/>
        <v>0</v>
      </c>
      <c r="Q194" s="202">
        <v>0</v>
      </c>
      <c r="R194" s="202">
        <f t="shared" si="42"/>
        <v>0</v>
      </c>
      <c r="S194" s="202">
        <v>0</v>
      </c>
      <c r="T194" s="203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4" t="s">
        <v>193</v>
      </c>
      <c r="AT194" s="204" t="s">
        <v>140</v>
      </c>
      <c r="AU194" s="204" t="s">
        <v>145</v>
      </c>
      <c r="AY194" s="14" t="s">
        <v>137</v>
      </c>
      <c r="BE194" s="205">
        <f t="shared" si="44"/>
        <v>0</v>
      </c>
      <c r="BF194" s="205">
        <f t="shared" si="45"/>
        <v>0</v>
      </c>
      <c r="BG194" s="205">
        <f t="shared" si="46"/>
        <v>0</v>
      </c>
      <c r="BH194" s="205">
        <f t="shared" si="47"/>
        <v>0</v>
      </c>
      <c r="BI194" s="205">
        <f t="shared" si="48"/>
        <v>0</v>
      </c>
      <c r="BJ194" s="14" t="s">
        <v>145</v>
      </c>
      <c r="BK194" s="205">
        <f t="shared" si="49"/>
        <v>0</v>
      </c>
      <c r="BL194" s="14" t="s">
        <v>193</v>
      </c>
      <c r="BM194" s="204" t="s">
        <v>366</v>
      </c>
    </row>
    <row r="195" spans="1:65" s="2" customFormat="1" ht="33" customHeight="1">
      <c r="A195" s="31"/>
      <c r="B195" s="32"/>
      <c r="C195" s="206" t="s">
        <v>367</v>
      </c>
      <c r="D195" s="206" t="s">
        <v>147</v>
      </c>
      <c r="E195" s="207" t="s">
        <v>368</v>
      </c>
      <c r="F195" s="208" t="s">
        <v>369</v>
      </c>
      <c r="G195" s="209" t="s">
        <v>202</v>
      </c>
      <c r="H195" s="210">
        <v>21</v>
      </c>
      <c r="I195" s="211"/>
      <c r="J195" s="212">
        <f t="shared" si="40"/>
        <v>0</v>
      </c>
      <c r="K195" s="213"/>
      <c r="L195" s="214"/>
      <c r="M195" s="215" t="s">
        <v>1</v>
      </c>
      <c r="N195" s="216" t="s">
        <v>39</v>
      </c>
      <c r="O195" s="72"/>
      <c r="P195" s="202">
        <f t="shared" si="41"/>
        <v>0</v>
      </c>
      <c r="Q195" s="202">
        <v>5.7999999999999996E-3</v>
      </c>
      <c r="R195" s="202">
        <f t="shared" si="42"/>
        <v>0.12179999999999999</v>
      </c>
      <c r="S195" s="202">
        <v>0</v>
      </c>
      <c r="T195" s="203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4" t="s">
        <v>281</v>
      </c>
      <c r="AT195" s="204" t="s">
        <v>147</v>
      </c>
      <c r="AU195" s="204" t="s">
        <v>145</v>
      </c>
      <c r="AY195" s="14" t="s">
        <v>137</v>
      </c>
      <c r="BE195" s="205">
        <f t="shared" si="44"/>
        <v>0</v>
      </c>
      <c r="BF195" s="205">
        <f t="shared" si="45"/>
        <v>0</v>
      </c>
      <c r="BG195" s="205">
        <f t="shared" si="46"/>
        <v>0</v>
      </c>
      <c r="BH195" s="205">
        <f t="shared" si="47"/>
        <v>0</v>
      </c>
      <c r="BI195" s="205">
        <f t="shared" si="48"/>
        <v>0</v>
      </c>
      <c r="BJ195" s="14" t="s">
        <v>145</v>
      </c>
      <c r="BK195" s="205">
        <f t="shared" si="49"/>
        <v>0</v>
      </c>
      <c r="BL195" s="14" t="s">
        <v>193</v>
      </c>
      <c r="BM195" s="204" t="s">
        <v>370</v>
      </c>
    </row>
    <row r="196" spans="1:65" s="2" customFormat="1" ht="24.2" customHeight="1">
      <c r="A196" s="31"/>
      <c r="B196" s="32"/>
      <c r="C196" s="192" t="s">
        <v>371</v>
      </c>
      <c r="D196" s="192" t="s">
        <v>140</v>
      </c>
      <c r="E196" s="193" t="s">
        <v>372</v>
      </c>
      <c r="F196" s="194" t="s">
        <v>373</v>
      </c>
      <c r="G196" s="195" t="s">
        <v>325</v>
      </c>
      <c r="H196" s="196">
        <v>18</v>
      </c>
      <c r="I196" s="197"/>
      <c r="J196" s="198">
        <f t="shared" si="40"/>
        <v>0</v>
      </c>
      <c r="K196" s="199"/>
      <c r="L196" s="36"/>
      <c r="M196" s="200" t="s">
        <v>1</v>
      </c>
      <c r="N196" s="201" t="s">
        <v>39</v>
      </c>
      <c r="O196" s="72"/>
      <c r="P196" s="202">
        <f t="shared" si="41"/>
        <v>0</v>
      </c>
      <c r="Q196" s="202">
        <v>0</v>
      </c>
      <c r="R196" s="202">
        <f t="shared" si="42"/>
        <v>0</v>
      </c>
      <c r="S196" s="202">
        <v>1.9460000000000002E-2</v>
      </c>
      <c r="T196" s="203">
        <f t="shared" si="43"/>
        <v>0.35028000000000004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4" t="s">
        <v>193</v>
      </c>
      <c r="AT196" s="204" t="s">
        <v>140</v>
      </c>
      <c r="AU196" s="204" t="s">
        <v>145</v>
      </c>
      <c r="AY196" s="14" t="s">
        <v>137</v>
      </c>
      <c r="BE196" s="205">
        <f t="shared" si="44"/>
        <v>0</v>
      </c>
      <c r="BF196" s="205">
        <f t="shared" si="45"/>
        <v>0</v>
      </c>
      <c r="BG196" s="205">
        <f t="shared" si="46"/>
        <v>0</v>
      </c>
      <c r="BH196" s="205">
        <f t="shared" si="47"/>
        <v>0</v>
      </c>
      <c r="BI196" s="205">
        <f t="shared" si="48"/>
        <v>0</v>
      </c>
      <c r="BJ196" s="14" t="s">
        <v>145</v>
      </c>
      <c r="BK196" s="205">
        <f t="shared" si="49"/>
        <v>0</v>
      </c>
      <c r="BL196" s="14" t="s">
        <v>193</v>
      </c>
      <c r="BM196" s="204" t="s">
        <v>374</v>
      </c>
    </row>
    <row r="197" spans="1:65" s="2" customFormat="1" ht="24.2" customHeight="1">
      <c r="A197" s="31"/>
      <c r="B197" s="32"/>
      <c r="C197" s="192" t="s">
        <v>375</v>
      </c>
      <c r="D197" s="192" t="s">
        <v>140</v>
      </c>
      <c r="E197" s="193" t="s">
        <v>376</v>
      </c>
      <c r="F197" s="194" t="s">
        <v>377</v>
      </c>
      <c r="G197" s="195" t="s">
        <v>325</v>
      </c>
      <c r="H197" s="196">
        <v>2</v>
      </c>
      <c r="I197" s="197"/>
      <c r="J197" s="198">
        <f t="shared" si="40"/>
        <v>0</v>
      </c>
      <c r="K197" s="199"/>
      <c r="L197" s="36"/>
      <c r="M197" s="200" t="s">
        <v>1</v>
      </c>
      <c r="N197" s="201" t="s">
        <v>39</v>
      </c>
      <c r="O197" s="72"/>
      <c r="P197" s="202">
        <f t="shared" si="41"/>
        <v>0</v>
      </c>
      <c r="Q197" s="202">
        <v>0</v>
      </c>
      <c r="R197" s="202">
        <f t="shared" si="42"/>
        <v>0</v>
      </c>
      <c r="S197" s="202">
        <v>8.7999999999999995E-2</v>
      </c>
      <c r="T197" s="203">
        <f t="shared" si="43"/>
        <v>0.17599999999999999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4" t="s">
        <v>193</v>
      </c>
      <c r="AT197" s="204" t="s">
        <v>140</v>
      </c>
      <c r="AU197" s="204" t="s">
        <v>145</v>
      </c>
      <c r="AY197" s="14" t="s">
        <v>137</v>
      </c>
      <c r="BE197" s="205">
        <f t="shared" si="44"/>
        <v>0</v>
      </c>
      <c r="BF197" s="205">
        <f t="shared" si="45"/>
        <v>0</v>
      </c>
      <c r="BG197" s="205">
        <f t="shared" si="46"/>
        <v>0</v>
      </c>
      <c r="BH197" s="205">
        <f t="shared" si="47"/>
        <v>0</v>
      </c>
      <c r="BI197" s="205">
        <f t="shared" si="48"/>
        <v>0</v>
      </c>
      <c r="BJ197" s="14" t="s">
        <v>145</v>
      </c>
      <c r="BK197" s="205">
        <f t="shared" si="49"/>
        <v>0</v>
      </c>
      <c r="BL197" s="14" t="s">
        <v>193</v>
      </c>
      <c r="BM197" s="204" t="s">
        <v>378</v>
      </c>
    </row>
    <row r="198" spans="1:65" s="2" customFormat="1" ht="16.5" customHeight="1">
      <c r="A198" s="31"/>
      <c r="B198" s="32"/>
      <c r="C198" s="192" t="s">
        <v>379</v>
      </c>
      <c r="D198" s="192" t="s">
        <v>140</v>
      </c>
      <c r="E198" s="193" t="s">
        <v>380</v>
      </c>
      <c r="F198" s="194" t="s">
        <v>381</v>
      </c>
      <c r="G198" s="195" t="s">
        <v>325</v>
      </c>
      <c r="H198" s="196">
        <v>6</v>
      </c>
      <c r="I198" s="197"/>
      <c r="J198" s="198">
        <f t="shared" si="40"/>
        <v>0</v>
      </c>
      <c r="K198" s="199"/>
      <c r="L198" s="36"/>
      <c r="M198" s="200" t="s">
        <v>1</v>
      </c>
      <c r="N198" s="201" t="s">
        <v>39</v>
      </c>
      <c r="O198" s="72"/>
      <c r="P198" s="202">
        <f t="shared" si="41"/>
        <v>0</v>
      </c>
      <c r="Q198" s="202">
        <v>0</v>
      </c>
      <c r="R198" s="202">
        <f t="shared" si="42"/>
        <v>0</v>
      </c>
      <c r="S198" s="202">
        <v>8.7999999999999995E-2</v>
      </c>
      <c r="T198" s="203">
        <f t="shared" si="43"/>
        <v>0.52800000000000002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4" t="s">
        <v>193</v>
      </c>
      <c r="AT198" s="204" t="s">
        <v>140</v>
      </c>
      <c r="AU198" s="204" t="s">
        <v>145</v>
      </c>
      <c r="AY198" s="14" t="s">
        <v>137</v>
      </c>
      <c r="BE198" s="205">
        <f t="shared" si="44"/>
        <v>0</v>
      </c>
      <c r="BF198" s="205">
        <f t="shared" si="45"/>
        <v>0</v>
      </c>
      <c r="BG198" s="205">
        <f t="shared" si="46"/>
        <v>0</v>
      </c>
      <c r="BH198" s="205">
        <f t="shared" si="47"/>
        <v>0</v>
      </c>
      <c r="BI198" s="205">
        <f t="shared" si="48"/>
        <v>0</v>
      </c>
      <c r="BJ198" s="14" t="s">
        <v>145</v>
      </c>
      <c r="BK198" s="205">
        <f t="shared" si="49"/>
        <v>0</v>
      </c>
      <c r="BL198" s="14" t="s">
        <v>193</v>
      </c>
      <c r="BM198" s="204" t="s">
        <v>382</v>
      </c>
    </row>
    <row r="199" spans="1:65" s="2" customFormat="1" ht="16.5" customHeight="1">
      <c r="A199" s="31"/>
      <c r="B199" s="32"/>
      <c r="C199" s="192" t="s">
        <v>383</v>
      </c>
      <c r="D199" s="192" t="s">
        <v>140</v>
      </c>
      <c r="E199" s="193" t="s">
        <v>384</v>
      </c>
      <c r="F199" s="194" t="s">
        <v>385</v>
      </c>
      <c r="G199" s="195" t="s">
        <v>325</v>
      </c>
      <c r="H199" s="196">
        <v>6</v>
      </c>
      <c r="I199" s="197"/>
      <c r="J199" s="198">
        <f t="shared" si="40"/>
        <v>0</v>
      </c>
      <c r="K199" s="199"/>
      <c r="L199" s="36"/>
      <c r="M199" s="200" t="s">
        <v>1</v>
      </c>
      <c r="N199" s="201" t="s">
        <v>39</v>
      </c>
      <c r="O199" s="72"/>
      <c r="P199" s="202">
        <f t="shared" si="41"/>
        <v>0</v>
      </c>
      <c r="Q199" s="202">
        <v>5.1000000000000004E-4</v>
      </c>
      <c r="R199" s="202">
        <f t="shared" si="42"/>
        <v>3.0600000000000002E-3</v>
      </c>
      <c r="S199" s="202">
        <v>0</v>
      </c>
      <c r="T199" s="203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4" t="s">
        <v>193</v>
      </c>
      <c r="AT199" s="204" t="s">
        <v>140</v>
      </c>
      <c r="AU199" s="204" t="s">
        <v>145</v>
      </c>
      <c r="AY199" s="14" t="s">
        <v>137</v>
      </c>
      <c r="BE199" s="205">
        <f t="shared" si="44"/>
        <v>0</v>
      </c>
      <c r="BF199" s="205">
        <f t="shared" si="45"/>
        <v>0</v>
      </c>
      <c r="BG199" s="205">
        <f t="shared" si="46"/>
        <v>0</v>
      </c>
      <c r="BH199" s="205">
        <f t="shared" si="47"/>
        <v>0</v>
      </c>
      <c r="BI199" s="205">
        <f t="shared" si="48"/>
        <v>0</v>
      </c>
      <c r="BJ199" s="14" t="s">
        <v>145</v>
      </c>
      <c r="BK199" s="205">
        <f t="shared" si="49"/>
        <v>0</v>
      </c>
      <c r="BL199" s="14" t="s">
        <v>193</v>
      </c>
      <c r="BM199" s="204" t="s">
        <v>386</v>
      </c>
    </row>
    <row r="200" spans="1:65" s="2" customFormat="1" ht="24.2" customHeight="1">
      <c r="A200" s="31"/>
      <c r="B200" s="32"/>
      <c r="C200" s="192" t="s">
        <v>387</v>
      </c>
      <c r="D200" s="192" t="s">
        <v>140</v>
      </c>
      <c r="E200" s="193" t="s">
        <v>388</v>
      </c>
      <c r="F200" s="194" t="s">
        <v>389</v>
      </c>
      <c r="G200" s="195" t="s">
        <v>202</v>
      </c>
      <c r="H200" s="196">
        <v>2</v>
      </c>
      <c r="I200" s="197"/>
      <c r="J200" s="198">
        <f t="shared" si="40"/>
        <v>0</v>
      </c>
      <c r="K200" s="199"/>
      <c r="L200" s="36"/>
      <c r="M200" s="200" t="s">
        <v>1</v>
      </c>
      <c r="N200" s="201" t="s">
        <v>39</v>
      </c>
      <c r="O200" s="72"/>
      <c r="P200" s="202">
        <f t="shared" si="41"/>
        <v>0</v>
      </c>
      <c r="Q200" s="202">
        <v>7.8200000000000003E-4</v>
      </c>
      <c r="R200" s="202">
        <f t="shared" si="42"/>
        <v>1.5640000000000001E-3</v>
      </c>
      <c r="S200" s="202">
        <v>0</v>
      </c>
      <c r="T200" s="203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4" t="s">
        <v>193</v>
      </c>
      <c r="AT200" s="204" t="s">
        <v>140</v>
      </c>
      <c r="AU200" s="204" t="s">
        <v>145</v>
      </c>
      <c r="AY200" s="14" t="s">
        <v>137</v>
      </c>
      <c r="BE200" s="205">
        <f t="shared" si="44"/>
        <v>0</v>
      </c>
      <c r="BF200" s="205">
        <f t="shared" si="45"/>
        <v>0</v>
      </c>
      <c r="BG200" s="205">
        <f t="shared" si="46"/>
        <v>0</v>
      </c>
      <c r="BH200" s="205">
        <f t="shared" si="47"/>
        <v>0</v>
      </c>
      <c r="BI200" s="205">
        <f t="shared" si="48"/>
        <v>0</v>
      </c>
      <c r="BJ200" s="14" t="s">
        <v>145</v>
      </c>
      <c r="BK200" s="205">
        <f t="shared" si="49"/>
        <v>0</v>
      </c>
      <c r="BL200" s="14" t="s">
        <v>193</v>
      </c>
      <c r="BM200" s="204" t="s">
        <v>390</v>
      </c>
    </row>
    <row r="201" spans="1:65" s="2" customFormat="1" ht="24.2" customHeight="1">
      <c r="A201" s="31"/>
      <c r="B201" s="32"/>
      <c r="C201" s="206" t="s">
        <v>391</v>
      </c>
      <c r="D201" s="206" t="s">
        <v>147</v>
      </c>
      <c r="E201" s="207" t="s">
        <v>392</v>
      </c>
      <c r="F201" s="208" t="s">
        <v>393</v>
      </c>
      <c r="G201" s="209" t="s">
        <v>202</v>
      </c>
      <c r="H201" s="210">
        <v>2</v>
      </c>
      <c r="I201" s="211"/>
      <c r="J201" s="212">
        <f t="shared" si="40"/>
        <v>0</v>
      </c>
      <c r="K201" s="213"/>
      <c r="L201" s="214"/>
      <c r="M201" s="215" t="s">
        <v>1</v>
      </c>
      <c r="N201" s="216" t="s">
        <v>39</v>
      </c>
      <c r="O201" s="72"/>
      <c r="P201" s="202">
        <f t="shared" si="41"/>
        <v>0</v>
      </c>
      <c r="Q201" s="202">
        <v>3.4009999999999999E-2</v>
      </c>
      <c r="R201" s="202">
        <f t="shared" si="42"/>
        <v>6.8019999999999997E-2</v>
      </c>
      <c r="S201" s="202">
        <v>0</v>
      </c>
      <c r="T201" s="203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4" t="s">
        <v>281</v>
      </c>
      <c r="AT201" s="204" t="s">
        <v>147</v>
      </c>
      <c r="AU201" s="204" t="s">
        <v>145</v>
      </c>
      <c r="AY201" s="14" t="s">
        <v>137</v>
      </c>
      <c r="BE201" s="205">
        <f t="shared" si="44"/>
        <v>0</v>
      </c>
      <c r="BF201" s="205">
        <f t="shared" si="45"/>
        <v>0</v>
      </c>
      <c r="BG201" s="205">
        <f t="shared" si="46"/>
        <v>0</v>
      </c>
      <c r="BH201" s="205">
        <f t="shared" si="47"/>
        <v>0</v>
      </c>
      <c r="BI201" s="205">
        <f t="shared" si="48"/>
        <v>0</v>
      </c>
      <c r="BJ201" s="14" t="s">
        <v>145</v>
      </c>
      <c r="BK201" s="205">
        <f t="shared" si="49"/>
        <v>0</v>
      </c>
      <c r="BL201" s="14" t="s">
        <v>193</v>
      </c>
      <c r="BM201" s="204" t="s">
        <v>394</v>
      </c>
    </row>
    <row r="202" spans="1:65" s="2" customFormat="1" ht="16.5" customHeight="1">
      <c r="A202" s="31"/>
      <c r="B202" s="32"/>
      <c r="C202" s="192" t="s">
        <v>395</v>
      </c>
      <c r="D202" s="192" t="s">
        <v>140</v>
      </c>
      <c r="E202" s="193" t="s">
        <v>396</v>
      </c>
      <c r="F202" s="194" t="s">
        <v>397</v>
      </c>
      <c r="G202" s="195" t="s">
        <v>202</v>
      </c>
      <c r="H202" s="196">
        <v>21</v>
      </c>
      <c r="I202" s="197"/>
      <c r="J202" s="198">
        <f t="shared" si="40"/>
        <v>0</v>
      </c>
      <c r="K202" s="199"/>
      <c r="L202" s="36"/>
      <c r="M202" s="200" t="s">
        <v>1</v>
      </c>
      <c r="N202" s="201" t="s">
        <v>39</v>
      </c>
      <c r="O202" s="72"/>
      <c r="P202" s="202">
        <f t="shared" si="41"/>
        <v>0</v>
      </c>
      <c r="Q202" s="202">
        <v>0</v>
      </c>
      <c r="R202" s="202">
        <f t="shared" si="42"/>
        <v>0</v>
      </c>
      <c r="S202" s="202">
        <v>0</v>
      </c>
      <c r="T202" s="203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4" t="s">
        <v>193</v>
      </c>
      <c r="AT202" s="204" t="s">
        <v>140</v>
      </c>
      <c r="AU202" s="204" t="s">
        <v>145</v>
      </c>
      <c r="AY202" s="14" t="s">
        <v>137</v>
      </c>
      <c r="BE202" s="205">
        <f t="shared" si="44"/>
        <v>0</v>
      </c>
      <c r="BF202" s="205">
        <f t="shared" si="45"/>
        <v>0</v>
      </c>
      <c r="BG202" s="205">
        <f t="shared" si="46"/>
        <v>0</v>
      </c>
      <c r="BH202" s="205">
        <f t="shared" si="47"/>
        <v>0</v>
      </c>
      <c r="BI202" s="205">
        <f t="shared" si="48"/>
        <v>0</v>
      </c>
      <c r="BJ202" s="14" t="s">
        <v>145</v>
      </c>
      <c r="BK202" s="205">
        <f t="shared" si="49"/>
        <v>0</v>
      </c>
      <c r="BL202" s="14" t="s">
        <v>193</v>
      </c>
      <c r="BM202" s="204" t="s">
        <v>398</v>
      </c>
    </row>
    <row r="203" spans="1:65" s="2" customFormat="1" ht="16.5" customHeight="1">
      <c r="A203" s="31"/>
      <c r="B203" s="32"/>
      <c r="C203" s="206" t="s">
        <v>399</v>
      </c>
      <c r="D203" s="206" t="s">
        <v>147</v>
      </c>
      <c r="E203" s="207" t="s">
        <v>400</v>
      </c>
      <c r="F203" s="208" t="s">
        <v>401</v>
      </c>
      <c r="G203" s="209" t="s">
        <v>202</v>
      </c>
      <c r="H203" s="210">
        <v>21</v>
      </c>
      <c r="I203" s="211"/>
      <c r="J203" s="212">
        <f t="shared" si="40"/>
        <v>0</v>
      </c>
      <c r="K203" s="213"/>
      <c r="L203" s="214"/>
      <c r="M203" s="215" t="s">
        <v>1</v>
      </c>
      <c r="N203" s="216" t="s">
        <v>39</v>
      </c>
      <c r="O203" s="72"/>
      <c r="P203" s="202">
        <f t="shared" si="41"/>
        <v>0</v>
      </c>
      <c r="Q203" s="202">
        <v>2E-3</v>
      </c>
      <c r="R203" s="202">
        <f t="shared" si="42"/>
        <v>4.2000000000000003E-2</v>
      </c>
      <c r="S203" s="202">
        <v>0</v>
      </c>
      <c r="T203" s="203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4" t="s">
        <v>281</v>
      </c>
      <c r="AT203" s="204" t="s">
        <v>147</v>
      </c>
      <c r="AU203" s="204" t="s">
        <v>145</v>
      </c>
      <c r="AY203" s="14" t="s">
        <v>137</v>
      </c>
      <c r="BE203" s="205">
        <f t="shared" si="44"/>
        <v>0</v>
      </c>
      <c r="BF203" s="205">
        <f t="shared" si="45"/>
        <v>0</v>
      </c>
      <c r="BG203" s="205">
        <f t="shared" si="46"/>
        <v>0</v>
      </c>
      <c r="BH203" s="205">
        <f t="shared" si="47"/>
        <v>0</v>
      </c>
      <c r="BI203" s="205">
        <f t="shared" si="48"/>
        <v>0</v>
      </c>
      <c r="BJ203" s="14" t="s">
        <v>145</v>
      </c>
      <c r="BK203" s="205">
        <f t="shared" si="49"/>
        <v>0</v>
      </c>
      <c r="BL203" s="14" t="s">
        <v>193</v>
      </c>
      <c r="BM203" s="204" t="s">
        <v>402</v>
      </c>
    </row>
    <row r="204" spans="1:65" s="2" customFormat="1" ht="24.2" customHeight="1">
      <c r="A204" s="31"/>
      <c r="B204" s="32"/>
      <c r="C204" s="192" t="s">
        <v>403</v>
      </c>
      <c r="D204" s="192" t="s">
        <v>140</v>
      </c>
      <c r="E204" s="193" t="s">
        <v>404</v>
      </c>
      <c r="F204" s="194" t="s">
        <v>405</v>
      </c>
      <c r="G204" s="195" t="s">
        <v>202</v>
      </c>
      <c r="H204" s="196">
        <v>135</v>
      </c>
      <c r="I204" s="197"/>
      <c r="J204" s="198">
        <f t="shared" si="40"/>
        <v>0</v>
      </c>
      <c r="K204" s="199"/>
      <c r="L204" s="36"/>
      <c r="M204" s="200" t="s">
        <v>1</v>
      </c>
      <c r="N204" s="201" t="s">
        <v>39</v>
      </c>
      <c r="O204" s="72"/>
      <c r="P204" s="202">
        <f t="shared" si="41"/>
        <v>0</v>
      </c>
      <c r="Q204" s="202">
        <v>0</v>
      </c>
      <c r="R204" s="202">
        <f t="shared" si="42"/>
        <v>0</v>
      </c>
      <c r="S204" s="202">
        <v>0</v>
      </c>
      <c r="T204" s="203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4" t="s">
        <v>193</v>
      </c>
      <c r="AT204" s="204" t="s">
        <v>140</v>
      </c>
      <c r="AU204" s="204" t="s">
        <v>145</v>
      </c>
      <c r="AY204" s="14" t="s">
        <v>137</v>
      </c>
      <c r="BE204" s="205">
        <f t="shared" si="44"/>
        <v>0</v>
      </c>
      <c r="BF204" s="205">
        <f t="shared" si="45"/>
        <v>0</v>
      </c>
      <c r="BG204" s="205">
        <f t="shared" si="46"/>
        <v>0</v>
      </c>
      <c r="BH204" s="205">
        <f t="shared" si="47"/>
        <v>0</v>
      </c>
      <c r="BI204" s="205">
        <f t="shared" si="48"/>
        <v>0</v>
      </c>
      <c r="BJ204" s="14" t="s">
        <v>145</v>
      </c>
      <c r="BK204" s="205">
        <f t="shared" si="49"/>
        <v>0</v>
      </c>
      <c r="BL204" s="14" t="s">
        <v>193</v>
      </c>
      <c r="BM204" s="204" t="s">
        <v>406</v>
      </c>
    </row>
    <row r="205" spans="1:65" s="2" customFormat="1" ht="16.5" customHeight="1">
      <c r="A205" s="31"/>
      <c r="B205" s="32"/>
      <c r="C205" s="206" t="s">
        <v>407</v>
      </c>
      <c r="D205" s="206" t="s">
        <v>147</v>
      </c>
      <c r="E205" s="207" t="s">
        <v>408</v>
      </c>
      <c r="F205" s="208" t="s">
        <v>409</v>
      </c>
      <c r="G205" s="209" t="s">
        <v>202</v>
      </c>
      <c r="H205" s="210">
        <v>21</v>
      </c>
      <c r="I205" s="211"/>
      <c r="J205" s="212">
        <f t="shared" si="40"/>
        <v>0</v>
      </c>
      <c r="K205" s="213"/>
      <c r="L205" s="214"/>
      <c r="M205" s="215" t="s">
        <v>1</v>
      </c>
      <c r="N205" s="216" t="s">
        <v>39</v>
      </c>
      <c r="O205" s="72"/>
      <c r="P205" s="202">
        <f t="shared" si="41"/>
        <v>0</v>
      </c>
      <c r="Q205" s="202">
        <v>1.9599999999999999E-3</v>
      </c>
      <c r="R205" s="202">
        <f t="shared" si="42"/>
        <v>4.1160000000000002E-2</v>
      </c>
      <c r="S205" s="202">
        <v>0</v>
      </c>
      <c r="T205" s="203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4" t="s">
        <v>281</v>
      </c>
      <c r="AT205" s="204" t="s">
        <v>147</v>
      </c>
      <c r="AU205" s="204" t="s">
        <v>145</v>
      </c>
      <c r="AY205" s="14" t="s">
        <v>137</v>
      </c>
      <c r="BE205" s="205">
        <f t="shared" si="44"/>
        <v>0</v>
      </c>
      <c r="BF205" s="205">
        <f t="shared" si="45"/>
        <v>0</v>
      </c>
      <c r="BG205" s="205">
        <f t="shared" si="46"/>
        <v>0</v>
      </c>
      <c r="BH205" s="205">
        <f t="shared" si="47"/>
        <v>0</v>
      </c>
      <c r="BI205" s="205">
        <f t="shared" si="48"/>
        <v>0</v>
      </c>
      <c r="BJ205" s="14" t="s">
        <v>145</v>
      </c>
      <c r="BK205" s="205">
        <f t="shared" si="49"/>
        <v>0</v>
      </c>
      <c r="BL205" s="14" t="s">
        <v>193</v>
      </c>
      <c r="BM205" s="204" t="s">
        <v>410</v>
      </c>
    </row>
    <row r="206" spans="1:65" s="2" customFormat="1" ht="24.2" customHeight="1">
      <c r="A206" s="31"/>
      <c r="B206" s="32"/>
      <c r="C206" s="206" t="s">
        <v>411</v>
      </c>
      <c r="D206" s="206" t="s">
        <v>147</v>
      </c>
      <c r="E206" s="207" t="s">
        <v>412</v>
      </c>
      <c r="F206" s="208" t="s">
        <v>413</v>
      </c>
      <c r="G206" s="209" t="s">
        <v>202</v>
      </c>
      <c r="H206" s="210">
        <v>18</v>
      </c>
      <c r="I206" s="211"/>
      <c r="J206" s="212">
        <f t="shared" si="40"/>
        <v>0</v>
      </c>
      <c r="K206" s="213"/>
      <c r="L206" s="214"/>
      <c r="M206" s="215" t="s">
        <v>1</v>
      </c>
      <c r="N206" s="216" t="s">
        <v>39</v>
      </c>
      <c r="O206" s="72"/>
      <c r="P206" s="202">
        <f t="shared" si="41"/>
        <v>0</v>
      </c>
      <c r="Q206" s="202">
        <v>2E-3</v>
      </c>
      <c r="R206" s="202">
        <f t="shared" si="42"/>
        <v>3.6000000000000004E-2</v>
      </c>
      <c r="S206" s="202">
        <v>0</v>
      </c>
      <c r="T206" s="203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4" t="s">
        <v>281</v>
      </c>
      <c r="AT206" s="204" t="s">
        <v>147</v>
      </c>
      <c r="AU206" s="204" t="s">
        <v>145</v>
      </c>
      <c r="AY206" s="14" t="s">
        <v>137</v>
      </c>
      <c r="BE206" s="205">
        <f t="shared" si="44"/>
        <v>0</v>
      </c>
      <c r="BF206" s="205">
        <f t="shared" si="45"/>
        <v>0</v>
      </c>
      <c r="BG206" s="205">
        <f t="shared" si="46"/>
        <v>0</v>
      </c>
      <c r="BH206" s="205">
        <f t="shared" si="47"/>
        <v>0</v>
      </c>
      <c r="BI206" s="205">
        <f t="shared" si="48"/>
        <v>0</v>
      </c>
      <c r="BJ206" s="14" t="s">
        <v>145</v>
      </c>
      <c r="BK206" s="205">
        <f t="shared" si="49"/>
        <v>0</v>
      </c>
      <c r="BL206" s="14" t="s">
        <v>193</v>
      </c>
      <c r="BM206" s="204" t="s">
        <v>414</v>
      </c>
    </row>
    <row r="207" spans="1:65" s="2" customFormat="1" ht="24.2" customHeight="1">
      <c r="A207" s="31"/>
      <c r="B207" s="32"/>
      <c r="C207" s="206" t="s">
        <v>415</v>
      </c>
      <c r="D207" s="206" t="s">
        <v>147</v>
      </c>
      <c r="E207" s="207" t="s">
        <v>416</v>
      </c>
      <c r="F207" s="208" t="s">
        <v>417</v>
      </c>
      <c r="G207" s="209" t="s">
        <v>202</v>
      </c>
      <c r="H207" s="210">
        <v>18</v>
      </c>
      <c r="I207" s="211"/>
      <c r="J207" s="212">
        <f t="shared" si="40"/>
        <v>0</v>
      </c>
      <c r="K207" s="213"/>
      <c r="L207" s="214"/>
      <c r="M207" s="215" t="s">
        <v>1</v>
      </c>
      <c r="N207" s="216" t="s">
        <v>39</v>
      </c>
      <c r="O207" s="72"/>
      <c r="P207" s="202">
        <f t="shared" si="41"/>
        <v>0</v>
      </c>
      <c r="Q207" s="202">
        <v>2.0400000000000001E-3</v>
      </c>
      <c r="R207" s="202">
        <f t="shared" si="42"/>
        <v>3.6720000000000003E-2</v>
      </c>
      <c r="S207" s="202">
        <v>0</v>
      </c>
      <c r="T207" s="203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4" t="s">
        <v>281</v>
      </c>
      <c r="AT207" s="204" t="s">
        <v>147</v>
      </c>
      <c r="AU207" s="204" t="s">
        <v>145</v>
      </c>
      <c r="AY207" s="14" t="s">
        <v>137</v>
      </c>
      <c r="BE207" s="205">
        <f t="shared" si="44"/>
        <v>0</v>
      </c>
      <c r="BF207" s="205">
        <f t="shared" si="45"/>
        <v>0</v>
      </c>
      <c r="BG207" s="205">
        <f t="shared" si="46"/>
        <v>0</v>
      </c>
      <c r="BH207" s="205">
        <f t="shared" si="47"/>
        <v>0</v>
      </c>
      <c r="BI207" s="205">
        <f t="shared" si="48"/>
        <v>0</v>
      </c>
      <c r="BJ207" s="14" t="s">
        <v>145</v>
      </c>
      <c r="BK207" s="205">
        <f t="shared" si="49"/>
        <v>0</v>
      </c>
      <c r="BL207" s="14" t="s">
        <v>193</v>
      </c>
      <c r="BM207" s="204" t="s">
        <v>418</v>
      </c>
    </row>
    <row r="208" spans="1:65" s="2" customFormat="1" ht="16.5" customHeight="1">
      <c r="A208" s="31"/>
      <c r="B208" s="32"/>
      <c r="C208" s="206" t="s">
        <v>419</v>
      </c>
      <c r="D208" s="206" t="s">
        <v>147</v>
      </c>
      <c r="E208" s="207" t="s">
        <v>420</v>
      </c>
      <c r="F208" s="208" t="s">
        <v>421</v>
      </c>
      <c r="G208" s="209" t="s">
        <v>202</v>
      </c>
      <c r="H208" s="210">
        <v>18</v>
      </c>
      <c r="I208" s="211"/>
      <c r="J208" s="212">
        <f t="shared" si="40"/>
        <v>0</v>
      </c>
      <c r="K208" s="213"/>
      <c r="L208" s="214"/>
      <c r="M208" s="215" t="s">
        <v>1</v>
      </c>
      <c r="N208" s="216" t="s">
        <v>39</v>
      </c>
      <c r="O208" s="72"/>
      <c r="P208" s="202">
        <f t="shared" si="41"/>
        <v>0</v>
      </c>
      <c r="Q208" s="202">
        <v>2.0799999999999998E-3</v>
      </c>
      <c r="R208" s="202">
        <f t="shared" si="42"/>
        <v>3.7439999999999994E-2</v>
      </c>
      <c r="S208" s="202">
        <v>0</v>
      </c>
      <c r="T208" s="203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4" t="s">
        <v>281</v>
      </c>
      <c r="AT208" s="204" t="s">
        <v>147</v>
      </c>
      <c r="AU208" s="204" t="s">
        <v>145</v>
      </c>
      <c r="AY208" s="14" t="s">
        <v>137</v>
      </c>
      <c r="BE208" s="205">
        <f t="shared" si="44"/>
        <v>0</v>
      </c>
      <c r="BF208" s="205">
        <f t="shared" si="45"/>
        <v>0</v>
      </c>
      <c r="BG208" s="205">
        <f t="shared" si="46"/>
        <v>0</v>
      </c>
      <c r="BH208" s="205">
        <f t="shared" si="47"/>
        <v>0</v>
      </c>
      <c r="BI208" s="205">
        <f t="shared" si="48"/>
        <v>0</v>
      </c>
      <c r="BJ208" s="14" t="s">
        <v>145</v>
      </c>
      <c r="BK208" s="205">
        <f t="shared" si="49"/>
        <v>0</v>
      </c>
      <c r="BL208" s="14" t="s">
        <v>193</v>
      </c>
      <c r="BM208" s="204" t="s">
        <v>422</v>
      </c>
    </row>
    <row r="209" spans="1:65" s="2" customFormat="1" ht="16.5" customHeight="1">
      <c r="A209" s="31"/>
      <c r="B209" s="32"/>
      <c r="C209" s="206" t="s">
        <v>423</v>
      </c>
      <c r="D209" s="206" t="s">
        <v>147</v>
      </c>
      <c r="E209" s="207" t="s">
        <v>424</v>
      </c>
      <c r="F209" s="208" t="s">
        <v>425</v>
      </c>
      <c r="G209" s="209" t="s">
        <v>202</v>
      </c>
      <c r="H209" s="210">
        <v>21</v>
      </c>
      <c r="I209" s="211"/>
      <c r="J209" s="212">
        <f t="shared" si="40"/>
        <v>0</v>
      </c>
      <c r="K209" s="213"/>
      <c r="L209" s="214"/>
      <c r="M209" s="215" t="s">
        <v>1</v>
      </c>
      <c r="N209" s="216" t="s">
        <v>39</v>
      </c>
      <c r="O209" s="72"/>
      <c r="P209" s="202">
        <f t="shared" si="41"/>
        <v>0</v>
      </c>
      <c r="Q209" s="202">
        <v>6.9999999999999999E-4</v>
      </c>
      <c r="R209" s="202">
        <f t="shared" si="42"/>
        <v>1.47E-2</v>
      </c>
      <c r="S209" s="202">
        <v>0</v>
      </c>
      <c r="T209" s="203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4" t="s">
        <v>281</v>
      </c>
      <c r="AT209" s="204" t="s">
        <v>147</v>
      </c>
      <c r="AU209" s="204" t="s">
        <v>145</v>
      </c>
      <c r="AY209" s="14" t="s">
        <v>137</v>
      </c>
      <c r="BE209" s="205">
        <f t="shared" si="44"/>
        <v>0</v>
      </c>
      <c r="BF209" s="205">
        <f t="shared" si="45"/>
        <v>0</v>
      </c>
      <c r="BG209" s="205">
        <f t="shared" si="46"/>
        <v>0</v>
      </c>
      <c r="BH209" s="205">
        <f t="shared" si="47"/>
        <v>0</v>
      </c>
      <c r="BI209" s="205">
        <f t="shared" si="48"/>
        <v>0</v>
      </c>
      <c r="BJ209" s="14" t="s">
        <v>145</v>
      </c>
      <c r="BK209" s="205">
        <f t="shared" si="49"/>
        <v>0</v>
      </c>
      <c r="BL209" s="14" t="s">
        <v>193</v>
      </c>
      <c r="BM209" s="204" t="s">
        <v>426</v>
      </c>
    </row>
    <row r="210" spans="1:65" s="2" customFormat="1" ht="16.5" customHeight="1">
      <c r="A210" s="31"/>
      <c r="B210" s="32"/>
      <c r="C210" s="206" t="s">
        <v>427</v>
      </c>
      <c r="D210" s="206" t="s">
        <v>147</v>
      </c>
      <c r="E210" s="207" t="s">
        <v>428</v>
      </c>
      <c r="F210" s="208" t="s">
        <v>429</v>
      </c>
      <c r="G210" s="209" t="s">
        <v>202</v>
      </c>
      <c r="H210" s="210">
        <v>21</v>
      </c>
      <c r="I210" s="211"/>
      <c r="J210" s="212">
        <f t="shared" si="40"/>
        <v>0</v>
      </c>
      <c r="K210" s="213"/>
      <c r="L210" s="214"/>
      <c r="M210" s="215" t="s">
        <v>1</v>
      </c>
      <c r="N210" s="216" t="s">
        <v>39</v>
      </c>
      <c r="O210" s="72"/>
      <c r="P210" s="202">
        <f t="shared" si="41"/>
        <v>0</v>
      </c>
      <c r="Q210" s="202">
        <v>4.0000000000000002E-4</v>
      </c>
      <c r="R210" s="202">
        <f t="shared" si="42"/>
        <v>8.4000000000000012E-3</v>
      </c>
      <c r="S210" s="202">
        <v>0</v>
      </c>
      <c r="T210" s="203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4" t="s">
        <v>281</v>
      </c>
      <c r="AT210" s="204" t="s">
        <v>147</v>
      </c>
      <c r="AU210" s="204" t="s">
        <v>145</v>
      </c>
      <c r="AY210" s="14" t="s">
        <v>137</v>
      </c>
      <c r="BE210" s="205">
        <f t="shared" si="44"/>
        <v>0</v>
      </c>
      <c r="BF210" s="205">
        <f t="shared" si="45"/>
        <v>0</v>
      </c>
      <c r="BG210" s="205">
        <f t="shared" si="46"/>
        <v>0</v>
      </c>
      <c r="BH210" s="205">
        <f t="shared" si="47"/>
        <v>0</v>
      </c>
      <c r="BI210" s="205">
        <f t="shared" si="48"/>
        <v>0</v>
      </c>
      <c r="BJ210" s="14" t="s">
        <v>145</v>
      </c>
      <c r="BK210" s="205">
        <f t="shared" si="49"/>
        <v>0</v>
      </c>
      <c r="BL210" s="14" t="s">
        <v>193</v>
      </c>
      <c r="BM210" s="204" t="s">
        <v>430</v>
      </c>
    </row>
    <row r="211" spans="1:65" s="2" customFormat="1" ht="16.5" customHeight="1">
      <c r="A211" s="31"/>
      <c r="B211" s="32"/>
      <c r="C211" s="206" t="s">
        <v>431</v>
      </c>
      <c r="D211" s="206" t="s">
        <v>147</v>
      </c>
      <c r="E211" s="207" t="s">
        <v>432</v>
      </c>
      <c r="F211" s="208" t="s">
        <v>433</v>
      </c>
      <c r="G211" s="209" t="s">
        <v>202</v>
      </c>
      <c r="H211" s="210">
        <v>18</v>
      </c>
      <c r="I211" s="211"/>
      <c r="J211" s="212">
        <f t="shared" si="40"/>
        <v>0</v>
      </c>
      <c r="K211" s="213"/>
      <c r="L211" s="214"/>
      <c r="M211" s="215" t="s">
        <v>1</v>
      </c>
      <c r="N211" s="216" t="s">
        <v>39</v>
      </c>
      <c r="O211" s="72"/>
      <c r="P211" s="202">
        <f t="shared" si="41"/>
        <v>0</v>
      </c>
      <c r="Q211" s="202">
        <v>2.0799999999999998E-3</v>
      </c>
      <c r="R211" s="202">
        <f t="shared" si="42"/>
        <v>3.7439999999999994E-2</v>
      </c>
      <c r="S211" s="202">
        <v>0</v>
      </c>
      <c r="T211" s="203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4" t="s">
        <v>281</v>
      </c>
      <c r="AT211" s="204" t="s">
        <v>147</v>
      </c>
      <c r="AU211" s="204" t="s">
        <v>145</v>
      </c>
      <c r="AY211" s="14" t="s">
        <v>137</v>
      </c>
      <c r="BE211" s="205">
        <f t="shared" si="44"/>
        <v>0</v>
      </c>
      <c r="BF211" s="205">
        <f t="shared" si="45"/>
        <v>0</v>
      </c>
      <c r="BG211" s="205">
        <f t="shared" si="46"/>
        <v>0</v>
      </c>
      <c r="BH211" s="205">
        <f t="shared" si="47"/>
        <v>0</v>
      </c>
      <c r="BI211" s="205">
        <f t="shared" si="48"/>
        <v>0</v>
      </c>
      <c r="BJ211" s="14" t="s">
        <v>145</v>
      </c>
      <c r="BK211" s="205">
        <f t="shared" si="49"/>
        <v>0</v>
      </c>
      <c r="BL211" s="14" t="s">
        <v>193</v>
      </c>
      <c r="BM211" s="204" t="s">
        <v>434</v>
      </c>
    </row>
    <row r="212" spans="1:65" s="2" customFormat="1" ht="37.9" customHeight="1">
      <c r="A212" s="31"/>
      <c r="B212" s="32"/>
      <c r="C212" s="192" t="s">
        <v>435</v>
      </c>
      <c r="D212" s="192" t="s">
        <v>140</v>
      </c>
      <c r="E212" s="193" t="s">
        <v>436</v>
      </c>
      <c r="F212" s="194" t="s">
        <v>437</v>
      </c>
      <c r="G212" s="195" t="s">
        <v>219</v>
      </c>
      <c r="H212" s="196">
        <v>3.8210000000000002</v>
      </c>
      <c r="I212" s="197"/>
      <c r="J212" s="198">
        <f t="shared" si="40"/>
        <v>0</v>
      </c>
      <c r="K212" s="199"/>
      <c r="L212" s="36"/>
      <c r="M212" s="200" t="s">
        <v>1</v>
      </c>
      <c r="N212" s="201" t="s">
        <v>39</v>
      </c>
      <c r="O212" s="72"/>
      <c r="P212" s="202">
        <f t="shared" si="41"/>
        <v>0</v>
      </c>
      <c r="Q212" s="202">
        <v>0</v>
      </c>
      <c r="R212" s="202">
        <f t="shared" si="42"/>
        <v>0</v>
      </c>
      <c r="S212" s="202">
        <v>0</v>
      </c>
      <c r="T212" s="203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4" t="s">
        <v>193</v>
      </c>
      <c r="AT212" s="204" t="s">
        <v>140</v>
      </c>
      <c r="AU212" s="204" t="s">
        <v>145</v>
      </c>
      <c r="AY212" s="14" t="s">
        <v>137</v>
      </c>
      <c r="BE212" s="205">
        <f t="shared" si="44"/>
        <v>0</v>
      </c>
      <c r="BF212" s="205">
        <f t="shared" si="45"/>
        <v>0</v>
      </c>
      <c r="BG212" s="205">
        <f t="shared" si="46"/>
        <v>0</v>
      </c>
      <c r="BH212" s="205">
        <f t="shared" si="47"/>
        <v>0</v>
      </c>
      <c r="BI212" s="205">
        <f t="shared" si="48"/>
        <v>0</v>
      </c>
      <c r="BJ212" s="14" t="s">
        <v>145</v>
      </c>
      <c r="BK212" s="205">
        <f t="shared" si="49"/>
        <v>0</v>
      </c>
      <c r="BL212" s="14" t="s">
        <v>193</v>
      </c>
      <c r="BM212" s="204" t="s">
        <v>438</v>
      </c>
    </row>
    <row r="213" spans="1:65" s="2" customFormat="1" ht="21.75" customHeight="1">
      <c r="A213" s="31"/>
      <c r="B213" s="32"/>
      <c r="C213" s="192" t="s">
        <v>439</v>
      </c>
      <c r="D213" s="192" t="s">
        <v>140</v>
      </c>
      <c r="E213" s="193" t="s">
        <v>440</v>
      </c>
      <c r="F213" s="194" t="s">
        <v>441</v>
      </c>
      <c r="G213" s="195" t="s">
        <v>202</v>
      </c>
      <c r="H213" s="196">
        <v>83</v>
      </c>
      <c r="I213" s="197"/>
      <c r="J213" s="198">
        <f t="shared" si="40"/>
        <v>0</v>
      </c>
      <c r="K213" s="199"/>
      <c r="L213" s="36"/>
      <c r="M213" s="200" t="s">
        <v>1</v>
      </c>
      <c r="N213" s="201" t="s">
        <v>39</v>
      </c>
      <c r="O213" s="72"/>
      <c r="P213" s="202">
        <f t="shared" si="41"/>
        <v>0</v>
      </c>
      <c r="Q213" s="202">
        <v>0</v>
      </c>
      <c r="R213" s="202">
        <f t="shared" si="42"/>
        <v>0</v>
      </c>
      <c r="S213" s="202">
        <v>4.8999999999999998E-4</v>
      </c>
      <c r="T213" s="203">
        <f t="shared" si="43"/>
        <v>4.0669999999999998E-2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4" t="s">
        <v>193</v>
      </c>
      <c r="AT213" s="204" t="s">
        <v>140</v>
      </c>
      <c r="AU213" s="204" t="s">
        <v>145</v>
      </c>
      <c r="AY213" s="14" t="s">
        <v>137</v>
      </c>
      <c r="BE213" s="205">
        <f t="shared" si="44"/>
        <v>0</v>
      </c>
      <c r="BF213" s="205">
        <f t="shared" si="45"/>
        <v>0</v>
      </c>
      <c r="BG213" s="205">
        <f t="shared" si="46"/>
        <v>0</v>
      </c>
      <c r="BH213" s="205">
        <f t="shared" si="47"/>
        <v>0</v>
      </c>
      <c r="BI213" s="205">
        <f t="shared" si="48"/>
        <v>0</v>
      </c>
      <c r="BJ213" s="14" t="s">
        <v>145</v>
      </c>
      <c r="BK213" s="205">
        <f t="shared" si="49"/>
        <v>0</v>
      </c>
      <c r="BL213" s="14" t="s">
        <v>193</v>
      </c>
      <c r="BM213" s="204" t="s">
        <v>442</v>
      </c>
    </row>
    <row r="214" spans="1:65" s="2" customFormat="1" ht="21.75" customHeight="1">
      <c r="A214" s="31"/>
      <c r="B214" s="32"/>
      <c r="C214" s="192" t="s">
        <v>443</v>
      </c>
      <c r="D214" s="192" t="s">
        <v>140</v>
      </c>
      <c r="E214" s="193" t="s">
        <v>444</v>
      </c>
      <c r="F214" s="194" t="s">
        <v>445</v>
      </c>
      <c r="G214" s="195" t="s">
        <v>325</v>
      </c>
      <c r="H214" s="196">
        <v>18</v>
      </c>
      <c r="I214" s="197"/>
      <c r="J214" s="198">
        <f t="shared" si="40"/>
        <v>0</v>
      </c>
      <c r="K214" s="199"/>
      <c r="L214" s="36"/>
      <c r="M214" s="200" t="s">
        <v>1</v>
      </c>
      <c r="N214" s="201" t="s">
        <v>39</v>
      </c>
      <c r="O214" s="72"/>
      <c r="P214" s="202">
        <f t="shared" si="41"/>
        <v>0</v>
      </c>
      <c r="Q214" s="202">
        <v>0</v>
      </c>
      <c r="R214" s="202">
        <f t="shared" si="42"/>
        <v>0</v>
      </c>
      <c r="S214" s="202">
        <v>8.5999999999999998E-4</v>
      </c>
      <c r="T214" s="203">
        <f t="shared" si="43"/>
        <v>1.5479999999999999E-2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4" t="s">
        <v>193</v>
      </c>
      <c r="AT214" s="204" t="s">
        <v>140</v>
      </c>
      <c r="AU214" s="204" t="s">
        <v>145</v>
      </c>
      <c r="AY214" s="14" t="s">
        <v>137</v>
      </c>
      <c r="BE214" s="205">
        <f t="shared" si="44"/>
        <v>0</v>
      </c>
      <c r="BF214" s="205">
        <f t="shared" si="45"/>
        <v>0</v>
      </c>
      <c r="BG214" s="205">
        <f t="shared" si="46"/>
        <v>0</v>
      </c>
      <c r="BH214" s="205">
        <f t="shared" si="47"/>
        <v>0</v>
      </c>
      <c r="BI214" s="205">
        <f t="shared" si="48"/>
        <v>0</v>
      </c>
      <c r="BJ214" s="14" t="s">
        <v>145</v>
      </c>
      <c r="BK214" s="205">
        <f t="shared" si="49"/>
        <v>0</v>
      </c>
      <c r="BL214" s="14" t="s">
        <v>193</v>
      </c>
      <c r="BM214" s="204" t="s">
        <v>446</v>
      </c>
    </row>
    <row r="215" spans="1:65" s="2" customFormat="1" ht="37.9" customHeight="1">
      <c r="A215" s="31"/>
      <c r="B215" s="32"/>
      <c r="C215" s="192" t="s">
        <v>447</v>
      </c>
      <c r="D215" s="192" t="s">
        <v>140</v>
      </c>
      <c r="E215" s="193" t="s">
        <v>448</v>
      </c>
      <c r="F215" s="194" t="s">
        <v>449</v>
      </c>
      <c r="G215" s="195" t="s">
        <v>202</v>
      </c>
      <c r="H215" s="196">
        <v>18</v>
      </c>
      <c r="I215" s="197"/>
      <c r="J215" s="198">
        <f t="shared" si="40"/>
        <v>0</v>
      </c>
      <c r="K215" s="199"/>
      <c r="L215" s="36"/>
      <c r="M215" s="200" t="s">
        <v>1</v>
      </c>
      <c r="N215" s="201" t="s">
        <v>39</v>
      </c>
      <c r="O215" s="72"/>
      <c r="P215" s="202">
        <f t="shared" si="41"/>
        <v>0</v>
      </c>
      <c r="Q215" s="202">
        <v>4.1999999999999996E-6</v>
      </c>
      <c r="R215" s="202">
        <f t="shared" si="42"/>
        <v>7.5599999999999994E-5</v>
      </c>
      <c r="S215" s="202">
        <v>0</v>
      </c>
      <c r="T215" s="203">
        <f t="shared" si="4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4" t="s">
        <v>193</v>
      </c>
      <c r="AT215" s="204" t="s">
        <v>140</v>
      </c>
      <c r="AU215" s="204" t="s">
        <v>145</v>
      </c>
      <c r="AY215" s="14" t="s">
        <v>137</v>
      </c>
      <c r="BE215" s="205">
        <f t="shared" si="44"/>
        <v>0</v>
      </c>
      <c r="BF215" s="205">
        <f t="shared" si="45"/>
        <v>0</v>
      </c>
      <c r="BG215" s="205">
        <f t="shared" si="46"/>
        <v>0</v>
      </c>
      <c r="BH215" s="205">
        <f t="shared" si="47"/>
        <v>0</v>
      </c>
      <c r="BI215" s="205">
        <f t="shared" si="48"/>
        <v>0</v>
      </c>
      <c r="BJ215" s="14" t="s">
        <v>145</v>
      </c>
      <c r="BK215" s="205">
        <f t="shared" si="49"/>
        <v>0</v>
      </c>
      <c r="BL215" s="14" t="s">
        <v>193</v>
      </c>
      <c r="BM215" s="204" t="s">
        <v>450</v>
      </c>
    </row>
    <row r="216" spans="1:65" s="2" customFormat="1" ht="24.2" customHeight="1">
      <c r="A216" s="31"/>
      <c r="B216" s="32"/>
      <c r="C216" s="206" t="s">
        <v>451</v>
      </c>
      <c r="D216" s="206" t="s">
        <v>147</v>
      </c>
      <c r="E216" s="207" t="s">
        <v>452</v>
      </c>
      <c r="F216" s="208" t="s">
        <v>453</v>
      </c>
      <c r="G216" s="209" t="s">
        <v>202</v>
      </c>
      <c r="H216" s="210">
        <v>18</v>
      </c>
      <c r="I216" s="211"/>
      <c r="J216" s="212">
        <f t="shared" si="40"/>
        <v>0</v>
      </c>
      <c r="K216" s="213"/>
      <c r="L216" s="214"/>
      <c r="M216" s="215" t="s">
        <v>1</v>
      </c>
      <c r="N216" s="216" t="s">
        <v>39</v>
      </c>
      <c r="O216" s="72"/>
      <c r="P216" s="202">
        <f t="shared" si="41"/>
        <v>0</v>
      </c>
      <c r="Q216" s="202">
        <v>2.4499999999999999E-3</v>
      </c>
      <c r="R216" s="202">
        <f t="shared" si="42"/>
        <v>4.41E-2</v>
      </c>
      <c r="S216" s="202">
        <v>0</v>
      </c>
      <c r="T216" s="203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4" t="s">
        <v>281</v>
      </c>
      <c r="AT216" s="204" t="s">
        <v>147</v>
      </c>
      <c r="AU216" s="204" t="s">
        <v>145</v>
      </c>
      <c r="AY216" s="14" t="s">
        <v>137</v>
      </c>
      <c r="BE216" s="205">
        <f t="shared" si="44"/>
        <v>0</v>
      </c>
      <c r="BF216" s="205">
        <f t="shared" si="45"/>
        <v>0</v>
      </c>
      <c r="BG216" s="205">
        <f t="shared" si="46"/>
        <v>0</v>
      </c>
      <c r="BH216" s="205">
        <f t="shared" si="47"/>
        <v>0</v>
      </c>
      <c r="BI216" s="205">
        <f t="shared" si="48"/>
        <v>0</v>
      </c>
      <c r="BJ216" s="14" t="s">
        <v>145</v>
      </c>
      <c r="BK216" s="205">
        <f t="shared" si="49"/>
        <v>0</v>
      </c>
      <c r="BL216" s="14" t="s">
        <v>193</v>
      </c>
      <c r="BM216" s="204" t="s">
        <v>454</v>
      </c>
    </row>
    <row r="217" spans="1:65" s="2" customFormat="1" ht="24.2" customHeight="1">
      <c r="A217" s="31"/>
      <c r="B217" s="32"/>
      <c r="C217" s="192" t="s">
        <v>455</v>
      </c>
      <c r="D217" s="192" t="s">
        <v>140</v>
      </c>
      <c r="E217" s="193" t="s">
        <v>456</v>
      </c>
      <c r="F217" s="194" t="s">
        <v>457</v>
      </c>
      <c r="G217" s="195" t="s">
        <v>202</v>
      </c>
      <c r="H217" s="196">
        <v>62</v>
      </c>
      <c r="I217" s="197"/>
      <c r="J217" s="198">
        <f t="shared" si="40"/>
        <v>0</v>
      </c>
      <c r="K217" s="199"/>
      <c r="L217" s="36"/>
      <c r="M217" s="200" t="s">
        <v>1</v>
      </c>
      <c r="N217" s="201" t="s">
        <v>39</v>
      </c>
      <c r="O217" s="72"/>
      <c r="P217" s="202">
        <f t="shared" si="41"/>
        <v>0</v>
      </c>
      <c r="Q217" s="202">
        <v>0</v>
      </c>
      <c r="R217" s="202">
        <f t="shared" si="42"/>
        <v>0</v>
      </c>
      <c r="S217" s="202">
        <v>2.2499999999999998E-3</v>
      </c>
      <c r="T217" s="203">
        <f t="shared" si="43"/>
        <v>0.13949999999999999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4" t="s">
        <v>193</v>
      </c>
      <c r="AT217" s="204" t="s">
        <v>140</v>
      </c>
      <c r="AU217" s="204" t="s">
        <v>145</v>
      </c>
      <c r="AY217" s="14" t="s">
        <v>137</v>
      </c>
      <c r="BE217" s="205">
        <f t="shared" si="44"/>
        <v>0</v>
      </c>
      <c r="BF217" s="205">
        <f t="shared" si="45"/>
        <v>0</v>
      </c>
      <c r="BG217" s="205">
        <f t="shared" si="46"/>
        <v>0</v>
      </c>
      <c r="BH217" s="205">
        <f t="shared" si="47"/>
        <v>0</v>
      </c>
      <c r="BI217" s="205">
        <f t="shared" si="48"/>
        <v>0</v>
      </c>
      <c r="BJ217" s="14" t="s">
        <v>145</v>
      </c>
      <c r="BK217" s="205">
        <f t="shared" si="49"/>
        <v>0</v>
      </c>
      <c r="BL217" s="14" t="s">
        <v>193</v>
      </c>
      <c r="BM217" s="204" t="s">
        <v>458</v>
      </c>
    </row>
    <row r="218" spans="1:65" s="2" customFormat="1" ht="24.2" customHeight="1">
      <c r="A218" s="31"/>
      <c r="B218" s="32"/>
      <c r="C218" s="192" t="s">
        <v>459</v>
      </c>
      <c r="D218" s="192" t="s">
        <v>140</v>
      </c>
      <c r="E218" s="193" t="s">
        <v>460</v>
      </c>
      <c r="F218" s="194" t="s">
        <v>461</v>
      </c>
      <c r="G218" s="195" t="s">
        <v>202</v>
      </c>
      <c r="H218" s="196">
        <v>62</v>
      </c>
      <c r="I218" s="197"/>
      <c r="J218" s="198">
        <f t="shared" si="40"/>
        <v>0</v>
      </c>
      <c r="K218" s="199"/>
      <c r="L218" s="36"/>
      <c r="M218" s="200" t="s">
        <v>1</v>
      </c>
      <c r="N218" s="201" t="s">
        <v>39</v>
      </c>
      <c r="O218" s="72"/>
      <c r="P218" s="202">
        <f t="shared" si="41"/>
        <v>0</v>
      </c>
      <c r="Q218" s="202">
        <v>0</v>
      </c>
      <c r="R218" s="202">
        <f t="shared" si="42"/>
        <v>0</v>
      </c>
      <c r="S218" s="202">
        <v>1.1299999999999999E-3</v>
      </c>
      <c r="T218" s="203">
        <f t="shared" si="43"/>
        <v>7.0059999999999997E-2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4" t="s">
        <v>193</v>
      </c>
      <c r="AT218" s="204" t="s">
        <v>140</v>
      </c>
      <c r="AU218" s="204" t="s">
        <v>145</v>
      </c>
      <c r="AY218" s="14" t="s">
        <v>137</v>
      </c>
      <c r="BE218" s="205">
        <f t="shared" si="44"/>
        <v>0</v>
      </c>
      <c r="BF218" s="205">
        <f t="shared" si="45"/>
        <v>0</v>
      </c>
      <c r="BG218" s="205">
        <f t="shared" si="46"/>
        <v>0</v>
      </c>
      <c r="BH218" s="205">
        <f t="shared" si="47"/>
        <v>0</v>
      </c>
      <c r="BI218" s="205">
        <f t="shared" si="48"/>
        <v>0</v>
      </c>
      <c r="BJ218" s="14" t="s">
        <v>145</v>
      </c>
      <c r="BK218" s="205">
        <f t="shared" si="49"/>
        <v>0</v>
      </c>
      <c r="BL218" s="14" t="s">
        <v>193</v>
      </c>
      <c r="BM218" s="204" t="s">
        <v>462</v>
      </c>
    </row>
    <row r="219" spans="1:65" s="2" customFormat="1" ht="24.2" customHeight="1">
      <c r="A219" s="31"/>
      <c r="B219" s="32"/>
      <c r="C219" s="192" t="s">
        <v>463</v>
      </c>
      <c r="D219" s="192" t="s">
        <v>140</v>
      </c>
      <c r="E219" s="193" t="s">
        <v>464</v>
      </c>
      <c r="F219" s="194" t="s">
        <v>465</v>
      </c>
      <c r="G219" s="195" t="s">
        <v>202</v>
      </c>
      <c r="H219" s="196">
        <v>62</v>
      </c>
      <c r="I219" s="197"/>
      <c r="J219" s="198">
        <f t="shared" si="40"/>
        <v>0</v>
      </c>
      <c r="K219" s="199"/>
      <c r="L219" s="36"/>
      <c r="M219" s="200" t="s">
        <v>1</v>
      </c>
      <c r="N219" s="201" t="s">
        <v>39</v>
      </c>
      <c r="O219" s="72"/>
      <c r="P219" s="202">
        <f t="shared" si="41"/>
        <v>0</v>
      </c>
      <c r="Q219" s="202">
        <v>4.1999999999999996E-6</v>
      </c>
      <c r="R219" s="202">
        <f t="shared" si="42"/>
        <v>2.6039999999999999E-4</v>
      </c>
      <c r="S219" s="202">
        <v>0</v>
      </c>
      <c r="T219" s="203">
        <f t="shared" si="4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4" t="s">
        <v>193</v>
      </c>
      <c r="AT219" s="204" t="s">
        <v>140</v>
      </c>
      <c r="AU219" s="204" t="s">
        <v>145</v>
      </c>
      <c r="AY219" s="14" t="s">
        <v>137</v>
      </c>
      <c r="BE219" s="205">
        <f t="shared" si="44"/>
        <v>0</v>
      </c>
      <c r="BF219" s="205">
        <f t="shared" si="45"/>
        <v>0</v>
      </c>
      <c r="BG219" s="205">
        <f t="shared" si="46"/>
        <v>0</v>
      </c>
      <c r="BH219" s="205">
        <f t="shared" si="47"/>
        <v>0</v>
      </c>
      <c r="BI219" s="205">
        <f t="shared" si="48"/>
        <v>0</v>
      </c>
      <c r="BJ219" s="14" t="s">
        <v>145</v>
      </c>
      <c r="BK219" s="205">
        <f t="shared" si="49"/>
        <v>0</v>
      </c>
      <c r="BL219" s="14" t="s">
        <v>193</v>
      </c>
      <c r="BM219" s="204" t="s">
        <v>466</v>
      </c>
    </row>
    <row r="220" spans="1:65" s="2" customFormat="1" ht="24.2" customHeight="1">
      <c r="A220" s="31"/>
      <c r="B220" s="32"/>
      <c r="C220" s="206" t="s">
        <v>467</v>
      </c>
      <c r="D220" s="206" t="s">
        <v>147</v>
      </c>
      <c r="E220" s="207" t="s">
        <v>468</v>
      </c>
      <c r="F220" s="208" t="s">
        <v>469</v>
      </c>
      <c r="G220" s="209" t="s">
        <v>202</v>
      </c>
      <c r="H220" s="210">
        <v>62</v>
      </c>
      <c r="I220" s="211"/>
      <c r="J220" s="212">
        <f t="shared" si="40"/>
        <v>0</v>
      </c>
      <c r="K220" s="213"/>
      <c r="L220" s="214"/>
      <c r="M220" s="215" t="s">
        <v>1</v>
      </c>
      <c r="N220" s="216" t="s">
        <v>39</v>
      </c>
      <c r="O220" s="72"/>
      <c r="P220" s="202">
        <f t="shared" si="41"/>
        <v>0</v>
      </c>
      <c r="Q220" s="202">
        <v>7.2000000000000005E-4</v>
      </c>
      <c r="R220" s="202">
        <f t="shared" si="42"/>
        <v>4.4640000000000006E-2</v>
      </c>
      <c r="S220" s="202">
        <v>0</v>
      </c>
      <c r="T220" s="203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4" t="s">
        <v>281</v>
      </c>
      <c r="AT220" s="204" t="s">
        <v>147</v>
      </c>
      <c r="AU220" s="204" t="s">
        <v>145</v>
      </c>
      <c r="AY220" s="14" t="s">
        <v>137</v>
      </c>
      <c r="BE220" s="205">
        <f t="shared" si="44"/>
        <v>0</v>
      </c>
      <c r="BF220" s="205">
        <f t="shared" si="45"/>
        <v>0</v>
      </c>
      <c r="BG220" s="205">
        <f t="shared" si="46"/>
        <v>0</v>
      </c>
      <c r="BH220" s="205">
        <f t="shared" si="47"/>
        <v>0</v>
      </c>
      <c r="BI220" s="205">
        <f t="shared" si="48"/>
        <v>0</v>
      </c>
      <c r="BJ220" s="14" t="s">
        <v>145</v>
      </c>
      <c r="BK220" s="205">
        <f t="shared" si="49"/>
        <v>0</v>
      </c>
      <c r="BL220" s="14" t="s">
        <v>193</v>
      </c>
      <c r="BM220" s="204" t="s">
        <v>470</v>
      </c>
    </row>
    <row r="221" spans="1:65" s="2" customFormat="1" ht="21.75" customHeight="1">
      <c r="A221" s="31"/>
      <c r="B221" s="32"/>
      <c r="C221" s="192" t="s">
        <v>471</v>
      </c>
      <c r="D221" s="192" t="s">
        <v>140</v>
      </c>
      <c r="E221" s="193" t="s">
        <v>472</v>
      </c>
      <c r="F221" s="194" t="s">
        <v>473</v>
      </c>
      <c r="G221" s="195" t="s">
        <v>202</v>
      </c>
      <c r="H221" s="196">
        <v>60</v>
      </c>
      <c r="I221" s="197"/>
      <c r="J221" s="198">
        <f t="shared" si="40"/>
        <v>0</v>
      </c>
      <c r="K221" s="199"/>
      <c r="L221" s="36"/>
      <c r="M221" s="200" t="s">
        <v>1</v>
      </c>
      <c r="N221" s="201" t="s">
        <v>39</v>
      </c>
      <c r="O221" s="72"/>
      <c r="P221" s="202">
        <f t="shared" si="41"/>
        <v>0</v>
      </c>
      <c r="Q221" s="202">
        <v>4.1999999999999996E-6</v>
      </c>
      <c r="R221" s="202">
        <f t="shared" si="42"/>
        <v>2.52E-4</v>
      </c>
      <c r="S221" s="202">
        <v>0</v>
      </c>
      <c r="T221" s="203">
        <f t="shared" si="4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4" t="s">
        <v>193</v>
      </c>
      <c r="AT221" s="204" t="s">
        <v>140</v>
      </c>
      <c r="AU221" s="204" t="s">
        <v>145</v>
      </c>
      <c r="AY221" s="14" t="s">
        <v>137</v>
      </c>
      <c r="BE221" s="205">
        <f t="shared" si="44"/>
        <v>0</v>
      </c>
      <c r="BF221" s="205">
        <f t="shared" si="45"/>
        <v>0</v>
      </c>
      <c r="BG221" s="205">
        <f t="shared" si="46"/>
        <v>0</v>
      </c>
      <c r="BH221" s="205">
        <f t="shared" si="47"/>
        <v>0</v>
      </c>
      <c r="BI221" s="205">
        <f t="shared" si="48"/>
        <v>0</v>
      </c>
      <c r="BJ221" s="14" t="s">
        <v>145</v>
      </c>
      <c r="BK221" s="205">
        <f t="shared" si="49"/>
        <v>0</v>
      </c>
      <c r="BL221" s="14" t="s">
        <v>193</v>
      </c>
      <c r="BM221" s="204" t="s">
        <v>474</v>
      </c>
    </row>
    <row r="222" spans="1:65" s="2" customFormat="1" ht="24.2" customHeight="1">
      <c r="A222" s="31"/>
      <c r="B222" s="32"/>
      <c r="C222" s="206" t="s">
        <v>475</v>
      </c>
      <c r="D222" s="206" t="s">
        <v>147</v>
      </c>
      <c r="E222" s="207" t="s">
        <v>476</v>
      </c>
      <c r="F222" s="208" t="s">
        <v>477</v>
      </c>
      <c r="G222" s="209" t="s">
        <v>202</v>
      </c>
      <c r="H222" s="210">
        <v>60</v>
      </c>
      <c r="I222" s="211"/>
      <c r="J222" s="212">
        <f t="shared" si="40"/>
        <v>0</v>
      </c>
      <c r="K222" s="213"/>
      <c r="L222" s="214"/>
      <c r="M222" s="215" t="s">
        <v>1</v>
      </c>
      <c r="N222" s="216" t="s">
        <v>39</v>
      </c>
      <c r="O222" s="72"/>
      <c r="P222" s="202">
        <f t="shared" si="41"/>
        <v>0</v>
      </c>
      <c r="Q222" s="202">
        <v>1.23E-3</v>
      </c>
      <c r="R222" s="202">
        <f t="shared" si="42"/>
        <v>7.3800000000000004E-2</v>
      </c>
      <c r="S222" s="202">
        <v>0</v>
      </c>
      <c r="T222" s="203">
        <f t="shared" si="4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4" t="s">
        <v>281</v>
      </c>
      <c r="AT222" s="204" t="s">
        <v>147</v>
      </c>
      <c r="AU222" s="204" t="s">
        <v>145</v>
      </c>
      <c r="AY222" s="14" t="s">
        <v>137</v>
      </c>
      <c r="BE222" s="205">
        <f t="shared" si="44"/>
        <v>0</v>
      </c>
      <c r="BF222" s="205">
        <f t="shared" si="45"/>
        <v>0</v>
      </c>
      <c r="BG222" s="205">
        <f t="shared" si="46"/>
        <v>0</v>
      </c>
      <c r="BH222" s="205">
        <f t="shared" si="47"/>
        <v>0</v>
      </c>
      <c r="BI222" s="205">
        <f t="shared" si="48"/>
        <v>0</v>
      </c>
      <c r="BJ222" s="14" t="s">
        <v>145</v>
      </c>
      <c r="BK222" s="205">
        <f t="shared" si="49"/>
        <v>0</v>
      </c>
      <c r="BL222" s="14" t="s">
        <v>193</v>
      </c>
      <c r="BM222" s="204" t="s">
        <v>478</v>
      </c>
    </row>
    <row r="223" spans="1:65" s="2" customFormat="1" ht="37.9" customHeight="1">
      <c r="A223" s="31"/>
      <c r="B223" s="32"/>
      <c r="C223" s="192" t="s">
        <v>479</v>
      </c>
      <c r="D223" s="192" t="s">
        <v>140</v>
      </c>
      <c r="E223" s="193" t="s">
        <v>480</v>
      </c>
      <c r="F223" s="194" t="s">
        <v>481</v>
      </c>
      <c r="G223" s="195" t="s">
        <v>202</v>
      </c>
      <c r="H223" s="196">
        <v>18</v>
      </c>
      <c r="I223" s="197"/>
      <c r="J223" s="198">
        <f t="shared" si="40"/>
        <v>0</v>
      </c>
      <c r="K223" s="199"/>
      <c r="L223" s="36"/>
      <c r="M223" s="200" t="s">
        <v>1</v>
      </c>
      <c r="N223" s="201" t="s">
        <v>39</v>
      </c>
      <c r="O223" s="72"/>
      <c r="P223" s="202">
        <f t="shared" si="41"/>
        <v>0</v>
      </c>
      <c r="Q223" s="202">
        <v>0</v>
      </c>
      <c r="R223" s="202">
        <f t="shared" si="42"/>
        <v>0</v>
      </c>
      <c r="S223" s="202">
        <v>8.4999999999999995E-4</v>
      </c>
      <c r="T223" s="203">
        <f t="shared" si="43"/>
        <v>1.5299999999999999E-2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4" t="s">
        <v>193</v>
      </c>
      <c r="AT223" s="204" t="s">
        <v>140</v>
      </c>
      <c r="AU223" s="204" t="s">
        <v>145</v>
      </c>
      <c r="AY223" s="14" t="s">
        <v>137</v>
      </c>
      <c r="BE223" s="205">
        <f t="shared" si="44"/>
        <v>0</v>
      </c>
      <c r="BF223" s="205">
        <f t="shared" si="45"/>
        <v>0</v>
      </c>
      <c r="BG223" s="205">
        <f t="shared" si="46"/>
        <v>0</v>
      </c>
      <c r="BH223" s="205">
        <f t="shared" si="47"/>
        <v>0</v>
      </c>
      <c r="BI223" s="205">
        <f t="shared" si="48"/>
        <v>0</v>
      </c>
      <c r="BJ223" s="14" t="s">
        <v>145</v>
      </c>
      <c r="BK223" s="205">
        <f t="shared" si="49"/>
        <v>0</v>
      </c>
      <c r="BL223" s="14" t="s">
        <v>193</v>
      </c>
      <c r="BM223" s="204" t="s">
        <v>482</v>
      </c>
    </row>
    <row r="224" spans="1:65" s="2" customFormat="1" ht="24.2" customHeight="1">
      <c r="A224" s="31"/>
      <c r="B224" s="32"/>
      <c r="C224" s="192" t="s">
        <v>483</v>
      </c>
      <c r="D224" s="192" t="s">
        <v>140</v>
      </c>
      <c r="E224" s="193" t="s">
        <v>484</v>
      </c>
      <c r="F224" s="194" t="s">
        <v>485</v>
      </c>
      <c r="G224" s="195" t="s">
        <v>202</v>
      </c>
      <c r="H224" s="196">
        <v>2</v>
      </c>
      <c r="I224" s="197"/>
      <c r="J224" s="198">
        <f t="shared" si="40"/>
        <v>0</v>
      </c>
      <c r="K224" s="199"/>
      <c r="L224" s="36"/>
      <c r="M224" s="200" t="s">
        <v>1</v>
      </c>
      <c r="N224" s="201" t="s">
        <v>39</v>
      </c>
      <c r="O224" s="72"/>
      <c r="P224" s="202">
        <f t="shared" si="41"/>
        <v>0</v>
      </c>
      <c r="Q224" s="202">
        <v>0</v>
      </c>
      <c r="R224" s="202">
        <f t="shared" si="42"/>
        <v>0</v>
      </c>
      <c r="S224" s="202">
        <v>1.2199999999999999E-3</v>
      </c>
      <c r="T224" s="203">
        <f t="shared" si="43"/>
        <v>2.4399999999999999E-3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4" t="s">
        <v>193</v>
      </c>
      <c r="AT224" s="204" t="s">
        <v>140</v>
      </c>
      <c r="AU224" s="204" t="s">
        <v>145</v>
      </c>
      <c r="AY224" s="14" t="s">
        <v>137</v>
      </c>
      <c r="BE224" s="205">
        <f t="shared" si="44"/>
        <v>0</v>
      </c>
      <c r="BF224" s="205">
        <f t="shared" si="45"/>
        <v>0</v>
      </c>
      <c r="BG224" s="205">
        <f t="shared" si="46"/>
        <v>0</v>
      </c>
      <c r="BH224" s="205">
        <f t="shared" si="47"/>
        <v>0</v>
      </c>
      <c r="BI224" s="205">
        <f t="shared" si="48"/>
        <v>0</v>
      </c>
      <c r="BJ224" s="14" t="s">
        <v>145</v>
      </c>
      <c r="BK224" s="205">
        <f t="shared" si="49"/>
        <v>0</v>
      </c>
      <c r="BL224" s="14" t="s">
        <v>193</v>
      </c>
      <c r="BM224" s="204" t="s">
        <v>486</v>
      </c>
    </row>
    <row r="225" spans="1:65" s="2" customFormat="1" ht="24.2" customHeight="1">
      <c r="A225" s="31"/>
      <c r="B225" s="32"/>
      <c r="C225" s="192" t="s">
        <v>487</v>
      </c>
      <c r="D225" s="192" t="s">
        <v>140</v>
      </c>
      <c r="E225" s="193" t="s">
        <v>488</v>
      </c>
      <c r="F225" s="194" t="s">
        <v>489</v>
      </c>
      <c r="G225" s="195" t="s">
        <v>202</v>
      </c>
      <c r="H225" s="196">
        <v>130</v>
      </c>
      <c r="I225" s="197"/>
      <c r="J225" s="198">
        <f t="shared" si="40"/>
        <v>0</v>
      </c>
      <c r="K225" s="199"/>
      <c r="L225" s="36"/>
      <c r="M225" s="200" t="s">
        <v>1</v>
      </c>
      <c r="N225" s="201" t="s">
        <v>39</v>
      </c>
      <c r="O225" s="72"/>
      <c r="P225" s="202">
        <f t="shared" si="41"/>
        <v>0</v>
      </c>
      <c r="Q225" s="202">
        <v>0</v>
      </c>
      <c r="R225" s="202">
        <f t="shared" si="42"/>
        <v>0</v>
      </c>
      <c r="S225" s="202">
        <v>1.24E-3</v>
      </c>
      <c r="T225" s="203">
        <f t="shared" si="43"/>
        <v>0.16120000000000001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4" t="s">
        <v>193</v>
      </c>
      <c r="AT225" s="204" t="s">
        <v>140</v>
      </c>
      <c r="AU225" s="204" t="s">
        <v>145</v>
      </c>
      <c r="AY225" s="14" t="s">
        <v>137</v>
      </c>
      <c r="BE225" s="205">
        <f t="shared" si="44"/>
        <v>0</v>
      </c>
      <c r="BF225" s="205">
        <f t="shared" si="45"/>
        <v>0</v>
      </c>
      <c r="BG225" s="205">
        <f t="shared" si="46"/>
        <v>0</v>
      </c>
      <c r="BH225" s="205">
        <f t="shared" si="47"/>
        <v>0</v>
      </c>
      <c r="BI225" s="205">
        <f t="shared" si="48"/>
        <v>0</v>
      </c>
      <c r="BJ225" s="14" t="s">
        <v>145</v>
      </c>
      <c r="BK225" s="205">
        <f t="shared" si="49"/>
        <v>0</v>
      </c>
      <c r="BL225" s="14" t="s">
        <v>193</v>
      </c>
      <c r="BM225" s="204" t="s">
        <v>490</v>
      </c>
    </row>
    <row r="226" spans="1:65" s="2" customFormat="1" ht="24.2" customHeight="1">
      <c r="A226" s="31"/>
      <c r="B226" s="32"/>
      <c r="C226" s="192" t="s">
        <v>491</v>
      </c>
      <c r="D226" s="192" t="s">
        <v>140</v>
      </c>
      <c r="E226" s="193" t="s">
        <v>492</v>
      </c>
      <c r="F226" s="194" t="s">
        <v>493</v>
      </c>
      <c r="G226" s="195" t="s">
        <v>261</v>
      </c>
      <c r="H226" s="217"/>
      <c r="I226" s="197"/>
      <c r="J226" s="198">
        <f t="shared" si="40"/>
        <v>0</v>
      </c>
      <c r="K226" s="199"/>
      <c r="L226" s="36"/>
      <c r="M226" s="200" t="s">
        <v>1</v>
      </c>
      <c r="N226" s="201" t="s">
        <v>39</v>
      </c>
      <c r="O226" s="72"/>
      <c r="P226" s="202">
        <f t="shared" si="41"/>
        <v>0</v>
      </c>
      <c r="Q226" s="202">
        <v>0</v>
      </c>
      <c r="R226" s="202">
        <f t="shared" si="42"/>
        <v>0</v>
      </c>
      <c r="S226" s="202">
        <v>0</v>
      </c>
      <c r="T226" s="203">
        <f t="shared" si="4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4" t="s">
        <v>193</v>
      </c>
      <c r="AT226" s="204" t="s">
        <v>140</v>
      </c>
      <c r="AU226" s="204" t="s">
        <v>145</v>
      </c>
      <c r="AY226" s="14" t="s">
        <v>137</v>
      </c>
      <c r="BE226" s="205">
        <f t="shared" si="44"/>
        <v>0</v>
      </c>
      <c r="BF226" s="205">
        <f t="shared" si="45"/>
        <v>0</v>
      </c>
      <c r="BG226" s="205">
        <f t="shared" si="46"/>
        <v>0</v>
      </c>
      <c r="BH226" s="205">
        <f t="shared" si="47"/>
        <v>0</v>
      </c>
      <c r="BI226" s="205">
        <f t="shared" si="48"/>
        <v>0</v>
      </c>
      <c r="BJ226" s="14" t="s">
        <v>145</v>
      </c>
      <c r="BK226" s="205">
        <f t="shared" si="49"/>
        <v>0</v>
      </c>
      <c r="BL226" s="14" t="s">
        <v>193</v>
      </c>
      <c r="BM226" s="204" t="s">
        <v>494</v>
      </c>
    </row>
    <row r="227" spans="1:65" s="12" customFormat="1" ht="22.9" customHeight="1">
      <c r="B227" s="176"/>
      <c r="C227" s="177"/>
      <c r="D227" s="178" t="s">
        <v>72</v>
      </c>
      <c r="E227" s="190" t="s">
        <v>495</v>
      </c>
      <c r="F227" s="190" t="s">
        <v>496</v>
      </c>
      <c r="G227" s="177"/>
      <c r="H227" s="177"/>
      <c r="I227" s="180"/>
      <c r="J227" s="191">
        <f>BK227</f>
        <v>0</v>
      </c>
      <c r="K227" s="177"/>
      <c r="L227" s="182"/>
      <c r="M227" s="183"/>
      <c r="N227" s="184"/>
      <c r="O227" s="184"/>
      <c r="P227" s="185">
        <f>SUM(P228:P229)</f>
        <v>0</v>
      </c>
      <c r="Q227" s="184"/>
      <c r="R227" s="185">
        <f>SUM(R228:R229)</f>
        <v>0.56081160240000005</v>
      </c>
      <c r="S227" s="184"/>
      <c r="T227" s="186">
        <f>SUM(T228:T229)</f>
        <v>0</v>
      </c>
      <c r="AR227" s="187" t="s">
        <v>145</v>
      </c>
      <c r="AT227" s="188" t="s">
        <v>72</v>
      </c>
      <c r="AU227" s="188" t="s">
        <v>81</v>
      </c>
      <c r="AY227" s="187" t="s">
        <v>137</v>
      </c>
      <c r="BK227" s="189">
        <f>SUM(BK228:BK229)</f>
        <v>0</v>
      </c>
    </row>
    <row r="228" spans="1:65" s="2" customFormat="1" ht="37.9" customHeight="1">
      <c r="A228" s="31"/>
      <c r="B228" s="32"/>
      <c r="C228" s="192" t="s">
        <v>497</v>
      </c>
      <c r="D228" s="192" t="s">
        <v>140</v>
      </c>
      <c r="E228" s="193" t="s">
        <v>498</v>
      </c>
      <c r="F228" s="194" t="s">
        <v>499</v>
      </c>
      <c r="G228" s="195" t="s">
        <v>143</v>
      </c>
      <c r="H228" s="196">
        <v>22.92</v>
      </c>
      <c r="I228" s="197"/>
      <c r="J228" s="198">
        <f>ROUND(I228*H228,2)</f>
        <v>0</v>
      </c>
      <c r="K228" s="199"/>
      <c r="L228" s="36"/>
      <c r="M228" s="200" t="s">
        <v>1</v>
      </c>
      <c r="N228" s="201" t="s">
        <v>39</v>
      </c>
      <c r="O228" s="72"/>
      <c r="P228" s="202">
        <f>O228*H228</f>
        <v>0</v>
      </c>
      <c r="Q228" s="202">
        <v>2.4468219999999999E-2</v>
      </c>
      <c r="R228" s="202">
        <f>Q228*H228</f>
        <v>0.56081160240000005</v>
      </c>
      <c r="S228" s="202">
        <v>0</v>
      </c>
      <c r="T228" s="203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4" t="s">
        <v>193</v>
      </c>
      <c r="AT228" s="204" t="s">
        <v>140</v>
      </c>
      <c r="AU228" s="204" t="s">
        <v>145</v>
      </c>
      <c r="AY228" s="14" t="s">
        <v>137</v>
      </c>
      <c r="BE228" s="205">
        <f>IF(N228="základná",J228,0)</f>
        <v>0</v>
      </c>
      <c r="BF228" s="205">
        <f>IF(N228="znížená",J228,0)</f>
        <v>0</v>
      </c>
      <c r="BG228" s="205">
        <f>IF(N228="zákl. prenesená",J228,0)</f>
        <v>0</v>
      </c>
      <c r="BH228" s="205">
        <f>IF(N228="zníž. prenesená",J228,0)</f>
        <v>0</v>
      </c>
      <c r="BI228" s="205">
        <f>IF(N228="nulová",J228,0)</f>
        <v>0</v>
      </c>
      <c r="BJ228" s="14" t="s">
        <v>145</v>
      </c>
      <c r="BK228" s="205">
        <f>ROUND(I228*H228,2)</f>
        <v>0</v>
      </c>
      <c r="BL228" s="14" t="s">
        <v>193</v>
      </c>
      <c r="BM228" s="204" t="s">
        <v>500</v>
      </c>
    </row>
    <row r="229" spans="1:65" s="2" customFormat="1" ht="24.2" customHeight="1">
      <c r="A229" s="31"/>
      <c r="B229" s="32"/>
      <c r="C229" s="192" t="s">
        <v>501</v>
      </c>
      <c r="D229" s="192" t="s">
        <v>140</v>
      </c>
      <c r="E229" s="193" t="s">
        <v>502</v>
      </c>
      <c r="F229" s="194" t="s">
        <v>503</v>
      </c>
      <c r="G229" s="195" t="s">
        <v>219</v>
      </c>
      <c r="H229" s="196">
        <v>0.56100000000000005</v>
      </c>
      <c r="I229" s="197"/>
      <c r="J229" s="198">
        <f>ROUND(I229*H229,2)</f>
        <v>0</v>
      </c>
      <c r="K229" s="199"/>
      <c r="L229" s="36"/>
      <c r="M229" s="200" t="s">
        <v>1</v>
      </c>
      <c r="N229" s="201" t="s">
        <v>39</v>
      </c>
      <c r="O229" s="72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4" t="s">
        <v>193</v>
      </c>
      <c r="AT229" s="204" t="s">
        <v>140</v>
      </c>
      <c r="AU229" s="204" t="s">
        <v>145</v>
      </c>
      <c r="AY229" s="14" t="s">
        <v>137</v>
      </c>
      <c r="BE229" s="205">
        <f>IF(N229="základná",J229,0)</f>
        <v>0</v>
      </c>
      <c r="BF229" s="205">
        <f>IF(N229="znížená",J229,0)</f>
        <v>0</v>
      </c>
      <c r="BG229" s="205">
        <f>IF(N229="zákl. prenesená",J229,0)</f>
        <v>0</v>
      </c>
      <c r="BH229" s="205">
        <f>IF(N229="zníž. prenesená",J229,0)</f>
        <v>0</v>
      </c>
      <c r="BI229" s="205">
        <f>IF(N229="nulová",J229,0)</f>
        <v>0</v>
      </c>
      <c r="BJ229" s="14" t="s">
        <v>145</v>
      </c>
      <c r="BK229" s="205">
        <f>ROUND(I229*H229,2)</f>
        <v>0</v>
      </c>
      <c r="BL229" s="14" t="s">
        <v>193</v>
      </c>
      <c r="BM229" s="204" t="s">
        <v>504</v>
      </c>
    </row>
    <row r="230" spans="1:65" s="12" customFormat="1" ht="22.9" customHeight="1">
      <c r="B230" s="176"/>
      <c r="C230" s="177"/>
      <c r="D230" s="178" t="s">
        <v>72</v>
      </c>
      <c r="E230" s="190" t="s">
        <v>505</v>
      </c>
      <c r="F230" s="190" t="s">
        <v>506</v>
      </c>
      <c r="G230" s="177"/>
      <c r="H230" s="177"/>
      <c r="I230" s="180"/>
      <c r="J230" s="191">
        <f>BK230</f>
        <v>0</v>
      </c>
      <c r="K230" s="177"/>
      <c r="L230" s="182"/>
      <c r="M230" s="183"/>
      <c r="N230" s="184"/>
      <c r="O230" s="184"/>
      <c r="P230" s="185">
        <f>SUM(P231:P236)</f>
        <v>0</v>
      </c>
      <c r="Q230" s="184"/>
      <c r="R230" s="185">
        <f>SUM(R231:R236)</f>
        <v>1.4671800000000002</v>
      </c>
      <c r="S230" s="184"/>
      <c r="T230" s="186">
        <f>SUM(T231:T236)</f>
        <v>0</v>
      </c>
      <c r="AR230" s="187" t="s">
        <v>145</v>
      </c>
      <c r="AT230" s="188" t="s">
        <v>72</v>
      </c>
      <c r="AU230" s="188" t="s">
        <v>81</v>
      </c>
      <c r="AY230" s="187" t="s">
        <v>137</v>
      </c>
      <c r="BK230" s="189">
        <f>SUM(BK231:BK236)</f>
        <v>0</v>
      </c>
    </row>
    <row r="231" spans="1:65" s="2" customFormat="1" ht="16.5" customHeight="1">
      <c r="A231" s="31"/>
      <c r="B231" s="32"/>
      <c r="C231" s="192" t="s">
        <v>507</v>
      </c>
      <c r="D231" s="192" t="s">
        <v>140</v>
      </c>
      <c r="E231" s="193" t="s">
        <v>508</v>
      </c>
      <c r="F231" s="194" t="s">
        <v>509</v>
      </c>
      <c r="G231" s="195" t="s">
        <v>143</v>
      </c>
      <c r="H231" s="196">
        <v>21.28</v>
      </c>
      <c r="I231" s="197"/>
      <c r="J231" s="198">
        <f t="shared" ref="J231:J236" si="50">ROUND(I231*H231,2)</f>
        <v>0</v>
      </c>
      <c r="K231" s="199"/>
      <c r="L231" s="36"/>
      <c r="M231" s="200" t="s">
        <v>1</v>
      </c>
      <c r="N231" s="201" t="s">
        <v>39</v>
      </c>
      <c r="O231" s="72"/>
      <c r="P231" s="202">
        <f t="shared" ref="P231:P236" si="51">O231*H231</f>
        <v>0</v>
      </c>
      <c r="Q231" s="202">
        <v>0</v>
      </c>
      <c r="R231" s="202">
        <f t="shared" ref="R231:R236" si="52">Q231*H231</f>
        <v>0</v>
      </c>
      <c r="S231" s="202">
        <v>0</v>
      </c>
      <c r="T231" s="203">
        <f t="shared" ref="T231:T236" si="53"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4" t="s">
        <v>193</v>
      </c>
      <c r="AT231" s="204" t="s">
        <v>140</v>
      </c>
      <c r="AU231" s="204" t="s">
        <v>145</v>
      </c>
      <c r="AY231" s="14" t="s">
        <v>137</v>
      </c>
      <c r="BE231" s="205">
        <f t="shared" ref="BE231:BE236" si="54">IF(N231="základná",J231,0)</f>
        <v>0</v>
      </c>
      <c r="BF231" s="205">
        <f t="shared" ref="BF231:BF236" si="55">IF(N231="znížená",J231,0)</f>
        <v>0</v>
      </c>
      <c r="BG231" s="205">
        <f t="shared" ref="BG231:BG236" si="56">IF(N231="zákl. prenesená",J231,0)</f>
        <v>0</v>
      </c>
      <c r="BH231" s="205">
        <f t="shared" ref="BH231:BH236" si="57">IF(N231="zníž. prenesená",J231,0)</f>
        <v>0</v>
      </c>
      <c r="BI231" s="205">
        <f t="shared" ref="BI231:BI236" si="58">IF(N231="nulová",J231,0)</f>
        <v>0</v>
      </c>
      <c r="BJ231" s="14" t="s">
        <v>145</v>
      </c>
      <c r="BK231" s="205">
        <f t="shared" ref="BK231:BK236" si="59">ROUND(I231*H231,2)</f>
        <v>0</v>
      </c>
      <c r="BL231" s="14" t="s">
        <v>193</v>
      </c>
      <c r="BM231" s="204" t="s">
        <v>510</v>
      </c>
    </row>
    <row r="232" spans="1:65" s="2" customFormat="1" ht="24.2" customHeight="1">
      <c r="A232" s="31"/>
      <c r="B232" s="32"/>
      <c r="C232" s="206" t="s">
        <v>511</v>
      </c>
      <c r="D232" s="206" t="s">
        <v>147</v>
      </c>
      <c r="E232" s="207" t="s">
        <v>512</v>
      </c>
      <c r="F232" s="208" t="s">
        <v>513</v>
      </c>
      <c r="G232" s="209" t="s">
        <v>143</v>
      </c>
      <c r="H232" s="210">
        <v>21.28</v>
      </c>
      <c r="I232" s="211"/>
      <c r="J232" s="212">
        <f t="shared" si="50"/>
        <v>0</v>
      </c>
      <c r="K232" s="213"/>
      <c r="L232" s="214"/>
      <c r="M232" s="215" t="s">
        <v>1</v>
      </c>
      <c r="N232" s="216" t="s">
        <v>39</v>
      </c>
      <c r="O232" s="72"/>
      <c r="P232" s="202">
        <f t="shared" si="51"/>
        <v>0</v>
      </c>
      <c r="Q232" s="202">
        <v>1.35E-2</v>
      </c>
      <c r="R232" s="202">
        <f t="shared" si="52"/>
        <v>0.28728000000000004</v>
      </c>
      <c r="S232" s="202">
        <v>0</v>
      </c>
      <c r="T232" s="203">
        <f t="shared" si="5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4" t="s">
        <v>281</v>
      </c>
      <c r="AT232" s="204" t="s">
        <v>147</v>
      </c>
      <c r="AU232" s="204" t="s">
        <v>145</v>
      </c>
      <c r="AY232" s="14" t="s">
        <v>137</v>
      </c>
      <c r="BE232" s="205">
        <f t="shared" si="54"/>
        <v>0</v>
      </c>
      <c r="BF232" s="205">
        <f t="shared" si="55"/>
        <v>0</v>
      </c>
      <c r="BG232" s="205">
        <f t="shared" si="56"/>
        <v>0</v>
      </c>
      <c r="BH232" s="205">
        <f t="shared" si="57"/>
        <v>0</v>
      </c>
      <c r="BI232" s="205">
        <f t="shared" si="58"/>
        <v>0</v>
      </c>
      <c r="BJ232" s="14" t="s">
        <v>145</v>
      </c>
      <c r="BK232" s="205">
        <f t="shared" si="59"/>
        <v>0</v>
      </c>
      <c r="BL232" s="14" t="s">
        <v>193</v>
      </c>
      <c r="BM232" s="204" t="s">
        <v>514</v>
      </c>
    </row>
    <row r="233" spans="1:65" s="2" customFormat="1" ht="37.9" customHeight="1">
      <c r="A233" s="31"/>
      <c r="B233" s="32"/>
      <c r="C233" s="192" t="s">
        <v>515</v>
      </c>
      <c r="D233" s="192" t="s">
        <v>140</v>
      </c>
      <c r="E233" s="193" t="s">
        <v>516</v>
      </c>
      <c r="F233" s="194" t="s">
        <v>517</v>
      </c>
      <c r="G233" s="195" t="s">
        <v>202</v>
      </c>
      <c r="H233" s="196">
        <v>27</v>
      </c>
      <c r="I233" s="197"/>
      <c r="J233" s="198">
        <f t="shared" si="50"/>
        <v>0</v>
      </c>
      <c r="K233" s="199"/>
      <c r="L233" s="36"/>
      <c r="M233" s="200" t="s">
        <v>1</v>
      </c>
      <c r="N233" s="201" t="s">
        <v>39</v>
      </c>
      <c r="O233" s="72"/>
      <c r="P233" s="202">
        <f t="shared" si="51"/>
        <v>0</v>
      </c>
      <c r="Q233" s="202">
        <v>0</v>
      </c>
      <c r="R233" s="202">
        <f t="shared" si="52"/>
        <v>0</v>
      </c>
      <c r="S233" s="202">
        <v>0</v>
      </c>
      <c r="T233" s="203">
        <f t="shared" si="5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4" t="s">
        <v>193</v>
      </c>
      <c r="AT233" s="204" t="s">
        <v>140</v>
      </c>
      <c r="AU233" s="204" t="s">
        <v>145</v>
      </c>
      <c r="AY233" s="14" t="s">
        <v>137</v>
      </c>
      <c r="BE233" s="205">
        <f t="shared" si="54"/>
        <v>0</v>
      </c>
      <c r="BF233" s="205">
        <f t="shared" si="55"/>
        <v>0</v>
      </c>
      <c r="BG233" s="205">
        <f t="shared" si="56"/>
        <v>0</v>
      </c>
      <c r="BH233" s="205">
        <f t="shared" si="57"/>
        <v>0</v>
      </c>
      <c r="BI233" s="205">
        <f t="shared" si="58"/>
        <v>0</v>
      </c>
      <c r="BJ233" s="14" t="s">
        <v>145</v>
      </c>
      <c r="BK233" s="205">
        <f t="shared" si="59"/>
        <v>0</v>
      </c>
      <c r="BL233" s="14" t="s">
        <v>193</v>
      </c>
      <c r="BM233" s="204" t="s">
        <v>518</v>
      </c>
    </row>
    <row r="234" spans="1:65" s="2" customFormat="1" ht="24.2" customHeight="1">
      <c r="A234" s="31"/>
      <c r="B234" s="32"/>
      <c r="C234" s="206" t="s">
        <v>519</v>
      </c>
      <c r="D234" s="206" t="s">
        <v>147</v>
      </c>
      <c r="E234" s="207" t="s">
        <v>520</v>
      </c>
      <c r="F234" s="208" t="s">
        <v>521</v>
      </c>
      <c r="G234" s="209" t="s">
        <v>202</v>
      </c>
      <c r="H234" s="210">
        <v>27</v>
      </c>
      <c r="I234" s="211"/>
      <c r="J234" s="212">
        <f t="shared" si="50"/>
        <v>0</v>
      </c>
      <c r="K234" s="213"/>
      <c r="L234" s="214"/>
      <c r="M234" s="215" t="s">
        <v>1</v>
      </c>
      <c r="N234" s="216" t="s">
        <v>39</v>
      </c>
      <c r="O234" s="72"/>
      <c r="P234" s="202">
        <f t="shared" si="51"/>
        <v>0</v>
      </c>
      <c r="Q234" s="202">
        <v>1E-3</v>
      </c>
      <c r="R234" s="202">
        <f t="shared" si="52"/>
        <v>2.7E-2</v>
      </c>
      <c r="S234" s="202">
        <v>0</v>
      </c>
      <c r="T234" s="203">
        <f t="shared" si="5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4" t="s">
        <v>281</v>
      </c>
      <c r="AT234" s="204" t="s">
        <v>147</v>
      </c>
      <c r="AU234" s="204" t="s">
        <v>145</v>
      </c>
      <c r="AY234" s="14" t="s">
        <v>137</v>
      </c>
      <c r="BE234" s="205">
        <f t="shared" si="54"/>
        <v>0</v>
      </c>
      <c r="BF234" s="205">
        <f t="shared" si="55"/>
        <v>0</v>
      </c>
      <c r="BG234" s="205">
        <f t="shared" si="56"/>
        <v>0</v>
      </c>
      <c r="BH234" s="205">
        <f t="shared" si="57"/>
        <v>0</v>
      </c>
      <c r="BI234" s="205">
        <f t="shared" si="58"/>
        <v>0</v>
      </c>
      <c r="BJ234" s="14" t="s">
        <v>145</v>
      </c>
      <c r="BK234" s="205">
        <f t="shared" si="59"/>
        <v>0</v>
      </c>
      <c r="BL234" s="14" t="s">
        <v>193</v>
      </c>
      <c r="BM234" s="204" t="s">
        <v>522</v>
      </c>
    </row>
    <row r="235" spans="1:65" s="2" customFormat="1" ht="37.9" customHeight="1">
      <c r="A235" s="31"/>
      <c r="B235" s="32"/>
      <c r="C235" s="206" t="s">
        <v>523</v>
      </c>
      <c r="D235" s="206" t="s">
        <v>147</v>
      </c>
      <c r="E235" s="207" t="s">
        <v>524</v>
      </c>
      <c r="F235" s="208" t="s">
        <v>525</v>
      </c>
      <c r="G235" s="209" t="s">
        <v>202</v>
      </c>
      <c r="H235" s="210">
        <v>27</v>
      </c>
      <c r="I235" s="211"/>
      <c r="J235" s="212">
        <f t="shared" si="50"/>
        <v>0</v>
      </c>
      <c r="K235" s="213"/>
      <c r="L235" s="214"/>
      <c r="M235" s="215" t="s">
        <v>1</v>
      </c>
      <c r="N235" s="216" t="s">
        <v>39</v>
      </c>
      <c r="O235" s="72"/>
      <c r="P235" s="202">
        <f t="shared" si="51"/>
        <v>0</v>
      </c>
      <c r="Q235" s="202">
        <v>4.2700000000000002E-2</v>
      </c>
      <c r="R235" s="202">
        <f t="shared" si="52"/>
        <v>1.1529</v>
      </c>
      <c r="S235" s="202">
        <v>0</v>
      </c>
      <c r="T235" s="203">
        <f t="shared" si="5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4" t="s">
        <v>281</v>
      </c>
      <c r="AT235" s="204" t="s">
        <v>147</v>
      </c>
      <c r="AU235" s="204" t="s">
        <v>145</v>
      </c>
      <c r="AY235" s="14" t="s">
        <v>137</v>
      </c>
      <c r="BE235" s="205">
        <f t="shared" si="54"/>
        <v>0</v>
      </c>
      <c r="BF235" s="205">
        <f t="shared" si="55"/>
        <v>0</v>
      </c>
      <c r="BG235" s="205">
        <f t="shared" si="56"/>
        <v>0</v>
      </c>
      <c r="BH235" s="205">
        <f t="shared" si="57"/>
        <v>0</v>
      </c>
      <c r="BI235" s="205">
        <f t="shared" si="58"/>
        <v>0</v>
      </c>
      <c r="BJ235" s="14" t="s">
        <v>145</v>
      </c>
      <c r="BK235" s="205">
        <f t="shared" si="59"/>
        <v>0</v>
      </c>
      <c r="BL235" s="14" t="s">
        <v>193</v>
      </c>
      <c r="BM235" s="204" t="s">
        <v>526</v>
      </c>
    </row>
    <row r="236" spans="1:65" s="2" customFormat="1" ht="24.2" customHeight="1">
      <c r="A236" s="31"/>
      <c r="B236" s="32"/>
      <c r="C236" s="192" t="s">
        <v>527</v>
      </c>
      <c r="D236" s="192" t="s">
        <v>140</v>
      </c>
      <c r="E236" s="193" t="s">
        <v>528</v>
      </c>
      <c r="F236" s="194" t="s">
        <v>529</v>
      </c>
      <c r="G236" s="195" t="s">
        <v>219</v>
      </c>
      <c r="H236" s="196">
        <v>1.4670000000000001</v>
      </c>
      <c r="I236" s="197"/>
      <c r="J236" s="198">
        <f t="shared" si="50"/>
        <v>0</v>
      </c>
      <c r="K236" s="199"/>
      <c r="L236" s="36"/>
      <c r="M236" s="200" t="s">
        <v>1</v>
      </c>
      <c r="N236" s="201" t="s">
        <v>39</v>
      </c>
      <c r="O236" s="72"/>
      <c r="P236" s="202">
        <f t="shared" si="51"/>
        <v>0</v>
      </c>
      <c r="Q236" s="202">
        <v>0</v>
      </c>
      <c r="R236" s="202">
        <f t="shared" si="52"/>
        <v>0</v>
      </c>
      <c r="S236" s="202">
        <v>0</v>
      </c>
      <c r="T236" s="203">
        <f t="shared" si="5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4" t="s">
        <v>193</v>
      </c>
      <c r="AT236" s="204" t="s">
        <v>140</v>
      </c>
      <c r="AU236" s="204" t="s">
        <v>145</v>
      </c>
      <c r="AY236" s="14" t="s">
        <v>137</v>
      </c>
      <c r="BE236" s="205">
        <f t="shared" si="54"/>
        <v>0</v>
      </c>
      <c r="BF236" s="205">
        <f t="shared" si="55"/>
        <v>0</v>
      </c>
      <c r="BG236" s="205">
        <f t="shared" si="56"/>
        <v>0</v>
      </c>
      <c r="BH236" s="205">
        <f t="shared" si="57"/>
        <v>0</v>
      </c>
      <c r="BI236" s="205">
        <f t="shared" si="58"/>
        <v>0</v>
      </c>
      <c r="BJ236" s="14" t="s">
        <v>145</v>
      </c>
      <c r="BK236" s="205">
        <f t="shared" si="59"/>
        <v>0</v>
      </c>
      <c r="BL236" s="14" t="s">
        <v>193</v>
      </c>
      <c r="BM236" s="204" t="s">
        <v>530</v>
      </c>
    </row>
    <row r="237" spans="1:65" s="12" customFormat="1" ht="22.9" customHeight="1">
      <c r="B237" s="176"/>
      <c r="C237" s="177"/>
      <c r="D237" s="178" t="s">
        <v>72</v>
      </c>
      <c r="E237" s="190" t="s">
        <v>531</v>
      </c>
      <c r="F237" s="190" t="s">
        <v>532</v>
      </c>
      <c r="G237" s="177"/>
      <c r="H237" s="177"/>
      <c r="I237" s="180"/>
      <c r="J237" s="191">
        <f>BK237</f>
        <v>0</v>
      </c>
      <c r="K237" s="177"/>
      <c r="L237" s="182"/>
      <c r="M237" s="183"/>
      <c r="N237" s="184"/>
      <c r="O237" s="184"/>
      <c r="P237" s="185">
        <f>SUM(P238:P242)</f>
        <v>0</v>
      </c>
      <c r="Q237" s="184"/>
      <c r="R237" s="185">
        <f>SUM(R238:R242)</f>
        <v>5.222641799999999</v>
      </c>
      <c r="S237" s="184"/>
      <c r="T237" s="186">
        <f>SUM(T238:T242)</f>
        <v>0</v>
      </c>
      <c r="AR237" s="187" t="s">
        <v>145</v>
      </c>
      <c r="AT237" s="188" t="s">
        <v>72</v>
      </c>
      <c r="AU237" s="188" t="s">
        <v>81</v>
      </c>
      <c r="AY237" s="187" t="s">
        <v>137</v>
      </c>
      <c r="BK237" s="189">
        <f>SUM(BK238:BK242)</f>
        <v>0</v>
      </c>
    </row>
    <row r="238" spans="1:65" s="2" customFormat="1" ht="33" customHeight="1">
      <c r="A238" s="31"/>
      <c r="B238" s="32"/>
      <c r="C238" s="192" t="s">
        <v>533</v>
      </c>
      <c r="D238" s="192" t="s">
        <v>140</v>
      </c>
      <c r="E238" s="193" t="s">
        <v>534</v>
      </c>
      <c r="F238" s="194" t="s">
        <v>535</v>
      </c>
      <c r="G238" s="195" t="s">
        <v>143</v>
      </c>
      <c r="H238" s="196">
        <v>191.78</v>
      </c>
      <c r="I238" s="197"/>
      <c r="J238" s="198">
        <f>ROUND(I238*H238,2)</f>
        <v>0</v>
      </c>
      <c r="K238" s="199"/>
      <c r="L238" s="36"/>
      <c r="M238" s="200" t="s">
        <v>1</v>
      </c>
      <c r="N238" s="201" t="s">
        <v>39</v>
      </c>
      <c r="O238" s="72"/>
      <c r="P238" s="202">
        <f>O238*H238</f>
        <v>0</v>
      </c>
      <c r="Q238" s="202">
        <v>3.65E-3</v>
      </c>
      <c r="R238" s="202">
        <f>Q238*H238</f>
        <v>0.69999699999999998</v>
      </c>
      <c r="S238" s="202">
        <v>0</v>
      </c>
      <c r="T238" s="203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4" t="s">
        <v>193</v>
      </c>
      <c r="AT238" s="204" t="s">
        <v>140</v>
      </c>
      <c r="AU238" s="204" t="s">
        <v>145</v>
      </c>
      <c r="AY238" s="14" t="s">
        <v>137</v>
      </c>
      <c r="BE238" s="205">
        <f>IF(N238="základná",J238,0)</f>
        <v>0</v>
      </c>
      <c r="BF238" s="205">
        <f>IF(N238="znížená",J238,0)</f>
        <v>0</v>
      </c>
      <c r="BG238" s="205">
        <f>IF(N238="zákl. prenesená",J238,0)</f>
        <v>0</v>
      </c>
      <c r="BH238" s="205">
        <f>IF(N238="zníž. prenesená",J238,0)</f>
        <v>0</v>
      </c>
      <c r="BI238" s="205">
        <f>IF(N238="nulová",J238,0)</f>
        <v>0</v>
      </c>
      <c r="BJ238" s="14" t="s">
        <v>145</v>
      </c>
      <c r="BK238" s="205">
        <f>ROUND(I238*H238,2)</f>
        <v>0</v>
      </c>
      <c r="BL238" s="14" t="s">
        <v>193</v>
      </c>
      <c r="BM238" s="204" t="s">
        <v>536</v>
      </c>
    </row>
    <row r="239" spans="1:65" s="2" customFormat="1" ht="24.2" customHeight="1">
      <c r="A239" s="31"/>
      <c r="B239" s="32"/>
      <c r="C239" s="206" t="s">
        <v>537</v>
      </c>
      <c r="D239" s="206" t="s">
        <v>147</v>
      </c>
      <c r="E239" s="207" t="s">
        <v>538</v>
      </c>
      <c r="F239" s="208" t="s">
        <v>539</v>
      </c>
      <c r="G239" s="209" t="s">
        <v>143</v>
      </c>
      <c r="H239" s="210">
        <v>203.28700000000001</v>
      </c>
      <c r="I239" s="211"/>
      <c r="J239" s="212">
        <f>ROUND(I239*H239,2)</f>
        <v>0</v>
      </c>
      <c r="K239" s="213"/>
      <c r="L239" s="214"/>
      <c r="M239" s="215" t="s">
        <v>1</v>
      </c>
      <c r="N239" s="216" t="s">
        <v>39</v>
      </c>
      <c r="O239" s="72"/>
      <c r="P239" s="202">
        <f>O239*H239</f>
        <v>0</v>
      </c>
      <c r="Q239" s="202">
        <v>2.1899999999999999E-2</v>
      </c>
      <c r="R239" s="202">
        <f>Q239*H239</f>
        <v>4.4519852999999996</v>
      </c>
      <c r="S239" s="202">
        <v>0</v>
      </c>
      <c r="T239" s="203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4" t="s">
        <v>281</v>
      </c>
      <c r="AT239" s="204" t="s">
        <v>147</v>
      </c>
      <c r="AU239" s="204" t="s">
        <v>145</v>
      </c>
      <c r="AY239" s="14" t="s">
        <v>137</v>
      </c>
      <c r="BE239" s="205">
        <f>IF(N239="základná",J239,0)</f>
        <v>0</v>
      </c>
      <c r="BF239" s="205">
        <f>IF(N239="znížená",J239,0)</f>
        <v>0</v>
      </c>
      <c r="BG239" s="205">
        <f>IF(N239="zákl. prenesená",J239,0)</f>
        <v>0</v>
      </c>
      <c r="BH239" s="205">
        <f>IF(N239="zníž. prenesená",J239,0)</f>
        <v>0</v>
      </c>
      <c r="BI239" s="205">
        <f>IF(N239="nulová",J239,0)</f>
        <v>0</v>
      </c>
      <c r="BJ239" s="14" t="s">
        <v>145</v>
      </c>
      <c r="BK239" s="205">
        <f>ROUND(I239*H239,2)</f>
        <v>0</v>
      </c>
      <c r="BL239" s="14" t="s">
        <v>193</v>
      </c>
      <c r="BM239" s="204" t="s">
        <v>540</v>
      </c>
    </row>
    <row r="240" spans="1:65" s="2" customFormat="1" ht="24.2" customHeight="1">
      <c r="A240" s="31"/>
      <c r="B240" s="32"/>
      <c r="C240" s="206" t="s">
        <v>541</v>
      </c>
      <c r="D240" s="206" t="s">
        <v>147</v>
      </c>
      <c r="E240" s="207" t="s">
        <v>542</v>
      </c>
      <c r="F240" s="208" t="s">
        <v>543</v>
      </c>
      <c r="G240" s="209" t="s">
        <v>174</v>
      </c>
      <c r="H240" s="210">
        <v>67.123000000000005</v>
      </c>
      <c r="I240" s="211"/>
      <c r="J240" s="212">
        <f>ROUND(I240*H240,2)</f>
        <v>0</v>
      </c>
      <c r="K240" s="213"/>
      <c r="L240" s="214"/>
      <c r="M240" s="215" t="s">
        <v>1</v>
      </c>
      <c r="N240" s="216" t="s">
        <v>39</v>
      </c>
      <c r="O240" s="72"/>
      <c r="P240" s="202">
        <f>O240*H240</f>
        <v>0</v>
      </c>
      <c r="Q240" s="202">
        <v>1E-3</v>
      </c>
      <c r="R240" s="202">
        <f>Q240*H240</f>
        <v>6.7123000000000002E-2</v>
      </c>
      <c r="S240" s="202">
        <v>0</v>
      </c>
      <c r="T240" s="203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4" t="s">
        <v>281</v>
      </c>
      <c r="AT240" s="204" t="s">
        <v>147</v>
      </c>
      <c r="AU240" s="204" t="s">
        <v>145</v>
      </c>
      <c r="AY240" s="14" t="s">
        <v>137</v>
      </c>
      <c r="BE240" s="205">
        <f>IF(N240="základná",J240,0)</f>
        <v>0</v>
      </c>
      <c r="BF240" s="205">
        <f>IF(N240="znížená",J240,0)</f>
        <v>0</v>
      </c>
      <c r="BG240" s="205">
        <f>IF(N240="zákl. prenesená",J240,0)</f>
        <v>0</v>
      </c>
      <c r="BH240" s="205">
        <f>IF(N240="zníž. prenesená",J240,0)</f>
        <v>0</v>
      </c>
      <c r="BI240" s="205">
        <f>IF(N240="nulová",J240,0)</f>
        <v>0</v>
      </c>
      <c r="BJ240" s="14" t="s">
        <v>145</v>
      </c>
      <c r="BK240" s="205">
        <f>ROUND(I240*H240,2)</f>
        <v>0</v>
      </c>
      <c r="BL240" s="14" t="s">
        <v>193</v>
      </c>
      <c r="BM240" s="204" t="s">
        <v>544</v>
      </c>
    </row>
    <row r="241" spans="1:65" s="2" customFormat="1" ht="24.2" customHeight="1">
      <c r="A241" s="31"/>
      <c r="B241" s="32"/>
      <c r="C241" s="206" t="s">
        <v>545</v>
      </c>
      <c r="D241" s="206" t="s">
        <v>147</v>
      </c>
      <c r="E241" s="207" t="s">
        <v>546</v>
      </c>
      <c r="F241" s="208" t="s">
        <v>547</v>
      </c>
      <c r="G241" s="209" t="s">
        <v>207</v>
      </c>
      <c r="H241" s="210">
        <v>32.15</v>
      </c>
      <c r="I241" s="211"/>
      <c r="J241" s="212">
        <f>ROUND(I241*H241,2)</f>
        <v>0</v>
      </c>
      <c r="K241" s="213"/>
      <c r="L241" s="214"/>
      <c r="M241" s="215" t="s">
        <v>1</v>
      </c>
      <c r="N241" s="216" t="s">
        <v>39</v>
      </c>
      <c r="O241" s="72"/>
      <c r="P241" s="202">
        <f>O241*H241</f>
        <v>0</v>
      </c>
      <c r="Q241" s="202">
        <v>1.1E-4</v>
      </c>
      <c r="R241" s="202">
        <f>Q241*H241</f>
        <v>3.5365000000000001E-3</v>
      </c>
      <c r="S241" s="202">
        <v>0</v>
      </c>
      <c r="T241" s="203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4" t="s">
        <v>150</v>
      </c>
      <c r="AT241" s="204" t="s">
        <v>147</v>
      </c>
      <c r="AU241" s="204" t="s">
        <v>145</v>
      </c>
      <c r="AY241" s="14" t="s">
        <v>137</v>
      </c>
      <c r="BE241" s="205">
        <f>IF(N241="základná",J241,0)</f>
        <v>0</v>
      </c>
      <c r="BF241" s="205">
        <f>IF(N241="znížená",J241,0)</f>
        <v>0</v>
      </c>
      <c r="BG241" s="205">
        <f>IF(N241="zákl. prenesená",J241,0)</f>
        <v>0</v>
      </c>
      <c r="BH241" s="205">
        <f>IF(N241="zníž. prenesená",J241,0)</f>
        <v>0</v>
      </c>
      <c r="BI241" s="205">
        <f>IF(N241="nulová",J241,0)</f>
        <v>0</v>
      </c>
      <c r="BJ241" s="14" t="s">
        <v>145</v>
      </c>
      <c r="BK241" s="205">
        <f>ROUND(I241*H241,2)</f>
        <v>0</v>
      </c>
      <c r="BL241" s="14" t="s">
        <v>144</v>
      </c>
      <c r="BM241" s="204" t="s">
        <v>548</v>
      </c>
    </row>
    <row r="242" spans="1:65" s="2" customFormat="1" ht="24.2" customHeight="1">
      <c r="A242" s="31"/>
      <c r="B242" s="32"/>
      <c r="C242" s="192" t="s">
        <v>549</v>
      </c>
      <c r="D242" s="192" t="s">
        <v>140</v>
      </c>
      <c r="E242" s="193" t="s">
        <v>550</v>
      </c>
      <c r="F242" s="194" t="s">
        <v>551</v>
      </c>
      <c r="G242" s="195" t="s">
        <v>261</v>
      </c>
      <c r="H242" s="217"/>
      <c r="I242" s="197"/>
      <c r="J242" s="198">
        <f>ROUND(I242*H242,2)</f>
        <v>0</v>
      </c>
      <c r="K242" s="199"/>
      <c r="L242" s="36"/>
      <c r="M242" s="200" t="s">
        <v>1</v>
      </c>
      <c r="N242" s="201" t="s">
        <v>39</v>
      </c>
      <c r="O242" s="7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4" t="s">
        <v>193</v>
      </c>
      <c r="AT242" s="204" t="s">
        <v>140</v>
      </c>
      <c r="AU242" s="204" t="s">
        <v>145</v>
      </c>
      <c r="AY242" s="14" t="s">
        <v>137</v>
      </c>
      <c r="BE242" s="205">
        <f>IF(N242="základná",J242,0)</f>
        <v>0</v>
      </c>
      <c r="BF242" s="205">
        <f>IF(N242="znížená",J242,0)</f>
        <v>0</v>
      </c>
      <c r="BG242" s="205">
        <f>IF(N242="zákl. prenesená",J242,0)</f>
        <v>0</v>
      </c>
      <c r="BH242" s="205">
        <f>IF(N242="zníž. prenesená",J242,0)</f>
        <v>0</v>
      </c>
      <c r="BI242" s="205">
        <f>IF(N242="nulová",J242,0)</f>
        <v>0</v>
      </c>
      <c r="BJ242" s="14" t="s">
        <v>145</v>
      </c>
      <c r="BK242" s="205">
        <f>ROUND(I242*H242,2)</f>
        <v>0</v>
      </c>
      <c r="BL242" s="14" t="s">
        <v>193</v>
      </c>
      <c r="BM242" s="204" t="s">
        <v>552</v>
      </c>
    </row>
    <row r="243" spans="1:65" s="12" customFormat="1" ht="22.9" customHeight="1">
      <c r="B243" s="176"/>
      <c r="C243" s="177"/>
      <c r="D243" s="178" t="s">
        <v>72</v>
      </c>
      <c r="E243" s="190" t="s">
        <v>553</v>
      </c>
      <c r="F243" s="190" t="s">
        <v>554</v>
      </c>
      <c r="G243" s="177"/>
      <c r="H243" s="177"/>
      <c r="I243" s="180"/>
      <c r="J243" s="191">
        <f>BK243</f>
        <v>0</v>
      </c>
      <c r="K243" s="177"/>
      <c r="L243" s="182"/>
      <c r="M243" s="183"/>
      <c r="N243" s="184"/>
      <c r="O243" s="184"/>
      <c r="P243" s="185">
        <f>SUM(P244:P248)</f>
        <v>0</v>
      </c>
      <c r="Q243" s="184"/>
      <c r="R243" s="185">
        <f>SUM(R244:R248)</f>
        <v>13.47965011</v>
      </c>
      <c r="S243" s="184"/>
      <c r="T243" s="186">
        <f>SUM(T244:T248)</f>
        <v>0</v>
      </c>
      <c r="AR243" s="187" t="s">
        <v>145</v>
      </c>
      <c r="AT243" s="188" t="s">
        <v>72</v>
      </c>
      <c r="AU243" s="188" t="s">
        <v>81</v>
      </c>
      <c r="AY243" s="187" t="s">
        <v>137</v>
      </c>
      <c r="BK243" s="189">
        <f>SUM(BK244:BK248)</f>
        <v>0</v>
      </c>
    </row>
    <row r="244" spans="1:65" s="2" customFormat="1" ht="37.9" customHeight="1">
      <c r="A244" s="31"/>
      <c r="B244" s="32"/>
      <c r="C244" s="192" t="s">
        <v>555</v>
      </c>
      <c r="D244" s="192" t="s">
        <v>140</v>
      </c>
      <c r="E244" s="193" t="s">
        <v>556</v>
      </c>
      <c r="F244" s="194" t="s">
        <v>557</v>
      </c>
      <c r="G244" s="195" t="s">
        <v>143</v>
      </c>
      <c r="H244" s="196">
        <v>581.28499999999997</v>
      </c>
      <c r="I244" s="197"/>
      <c r="J244" s="198">
        <f>ROUND(I244*H244,2)</f>
        <v>0</v>
      </c>
      <c r="K244" s="199"/>
      <c r="L244" s="36"/>
      <c r="M244" s="200" t="s">
        <v>1</v>
      </c>
      <c r="N244" s="201" t="s">
        <v>39</v>
      </c>
      <c r="O244" s="72"/>
      <c r="P244" s="202">
        <f>O244*H244</f>
        <v>0</v>
      </c>
      <c r="Q244" s="202">
        <v>3.15E-3</v>
      </c>
      <c r="R244" s="202">
        <f>Q244*H244</f>
        <v>1.83104775</v>
      </c>
      <c r="S244" s="202">
        <v>0</v>
      </c>
      <c r="T244" s="203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4" t="s">
        <v>193</v>
      </c>
      <c r="AT244" s="204" t="s">
        <v>140</v>
      </c>
      <c r="AU244" s="204" t="s">
        <v>145</v>
      </c>
      <c r="AY244" s="14" t="s">
        <v>137</v>
      </c>
      <c r="BE244" s="205">
        <f>IF(N244="základná",J244,0)</f>
        <v>0</v>
      </c>
      <c r="BF244" s="205">
        <f>IF(N244="znížená",J244,0)</f>
        <v>0</v>
      </c>
      <c r="BG244" s="205">
        <f>IF(N244="zákl. prenesená",J244,0)</f>
        <v>0</v>
      </c>
      <c r="BH244" s="205">
        <f>IF(N244="zníž. prenesená",J244,0)</f>
        <v>0</v>
      </c>
      <c r="BI244" s="205">
        <f>IF(N244="nulová",J244,0)</f>
        <v>0</v>
      </c>
      <c r="BJ244" s="14" t="s">
        <v>145</v>
      </c>
      <c r="BK244" s="205">
        <f>ROUND(I244*H244,2)</f>
        <v>0</v>
      </c>
      <c r="BL244" s="14" t="s">
        <v>193</v>
      </c>
      <c r="BM244" s="204" t="s">
        <v>558</v>
      </c>
    </row>
    <row r="245" spans="1:65" s="2" customFormat="1" ht="16.5" customHeight="1">
      <c r="A245" s="31"/>
      <c r="B245" s="32"/>
      <c r="C245" s="206" t="s">
        <v>559</v>
      </c>
      <c r="D245" s="206" t="s">
        <v>147</v>
      </c>
      <c r="E245" s="207" t="s">
        <v>560</v>
      </c>
      <c r="F245" s="208" t="s">
        <v>561</v>
      </c>
      <c r="G245" s="209" t="s">
        <v>143</v>
      </c>
      <c r="H245" s="210">
        <v>616.16200000000003</v>
      </c>
      <c r="I245" s="211"/>
      <c r="J245" s="212">
        <f>ROUND(I245*H245,2)</f>
        <v>0</v>
      </c>
      <c r="K245" s="213"/>
      <c r="L245" s="214"/>
      <c r="M245" s="215" t="s">
        <v>1</v>
      </c>
      <c r="N245" s="216" t="s">
        <v>39</v>
      </c>
      <c r="O245" s="72"/>
      <c r="P245" s="202">
        <f>O245*H245</f>
        <v>0</v>
      </c>
      <c r="Q245" s="202">
        <v>1.8519999999999998E-2</v>
      </c>
      <c r="R245" s="202">
        <f>Q245*H245</f>
        <v>11.41132024</v>
      </c>
      <c r="S245" s="202">
        <v>0</v>
      </c>
      <c r="T245" s="203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4" t="s">
        <v>281</v>
      </c>
      <c r="AT245" s="204" t="s">
        <v>147</v>
      </c>
      <c r="AU245" s="204" t="s">
        <v>145</v>
      </c>
      <c r="AY245" s="14" t="s">
        <v>137</v>
      </c>
      <c r="BE245" s="205">
        <f>IF(N245="základná",J245,0)</f>
        <v>0</v>
      </c>
      <c r="BF245" s="205">
        <f>IF(N245="znížená",J245,0)</f>
        <v>0</v>
      </c>
      <c r="BG245" s="205">
        <f>IF(N245="zákl. prenesená",J245,0)</f>
        <v>0</v>
      </c>
      <c r="BH245" s="205">
        <f>IF(N245="zníž. prenesená",J245,0)</f>
        <v>0</v>
      </c>
      <c r="BI245" s="205">
        <f>IF(N245="nulová",J245,0)</f>
        <v>0</v>
      </c>
      <c r="BJ245" s="14" t="s">
        <v>145</v>
      </c>
      <c r="BK245" s="205">
        <f>ROUND(I245*H245,2)</f>
        <v>0</v>
      </c>
      <c r="BL245" s="14" t="s">
        <v>193</v>
      </c>
      <c r="BM245" s="204" t="s">
        <v>562</v>
      </c>
    </row>
    <row r="246" spans="1:65" s="2" customFormat="1" ht="24.2" customHeight="1">
      <c r="A246" s="31"/>
      <c r="B246" s="32"/>
      <c r="C246" s="206" t="s">
        <v>563</v>
      </c>
      <c r="D246" s="206" t="s">
        <v>147</v>
      </c>
      <c r="E246" s="207" t="s">
        <v>542</v>
      </c>
      <c r="F246" s="208" t="s">
        <v>543</v>
      </c>
      <c r="G246" s="209" t="s">
        <v>174</v>
      </c>
      <c r="H246" s="210">
        <v>203.45</v>
      </c>
      <c r="I246" s="211"/>
      <c r="J246" s="212">
        <f>ROUND(I246*H246,2)</f>
        <v>0</v>
      </c>
      <c r="K246" s="213"/>
      <c r="L246" s="214"/>
      <c r="M246" s="215" t="s">
        <v>1</v>
      </c>
      <c r="N246" s="216" t="s">
        <v>39</v>
      </c>
      <c r="O246" s="72"/>
      <c r="P246" s="202">
        <f>O246*H246</f>
        <v>0</v>
      </c>
      <c r="Q246" s="202">
        <v>1E-3</v>
      </c>
      <c r="R246" s="202">
        <f>Q246*H246</f>
        <v>0.20344999999999999</v>
      </c>
      <c r="S246" s="202">
        <v>0</v>
      </c>
      <c r="T246" s="203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4" t="s">
        <v>281</v>
      </c>
      <c r="AT246" s="204" t="s">
        <v>147</v>
      </c>
      <c r="AU246" s="204" t="s">
        <v>145</v>
      </c>
      <c r="AY246" s="14" t="s">
        <v>137</v>
      </c>
      <c r="BE246" s="205">
        <f>IF(N246="základná",J246,0)</f>
        <v>0</v>
      </c>
      <c r="BF246" s="205">
        <f>IF(N246="znížená",J246,0)</f>
        <v>0</v>
      </c>
      <c r="BG246" s="205">
        <f>IF(N246="zákl. prenesená",J246,0)</f>
        <v>0</v>
      </c>
      <c r="BH246" s="205">
        <f>IF(N246="zníž. prenesená",J246,0)</f>
        <v>0</v>
      </c>
      <c r="BI246" s="205">
        <f>IF(N246="nulová",J246,0)</f>
        <v>0</v>
      </c>
      <c r="BJ246" s="14" t="s">
        <v>145</v>
      </c>
      <c r="BK246" s="205">
        <f>ROUND(I246*H246,2)</f>
        <v>0</v>
      </c>
      <c r="BL246" s="14" t="s">
        <v>193</v>
      </c>
      <c r="BM246" s="204" t="s">
        <v>564</v>
      </c>
    </row>
    <row r="247" spans="1:65" s="2" customFormat="1" ht="24.2" customHeight="1">
      <c r="A247" s="31"/>
      <c r="B247" s="32"/>
      <c r="C247" s="206" t="s">
        <v>240</v>
      </c>
      <c r="D247" s="206" t="s">
        <v>147</v>
      </c>
      <c r="E247" s="207" t="s">
        <v>565</v>
      </c>
      <c r="F247" s="208" t="s">
        <v>566</v>
      </c>
      <c r="G247" s="209" t="s">
        <v>207</v>
      </c>
      <c r="H247" s="210">
        <v>483.31599999999997</v>
      </c>
      <c r="I247" s="211"/>
      <c r="J247" s="212">
        <f>ROUND(I247*H247,2)</f>
        <v>0</v>
      </c>
      <c r="K247" s="213"/>
      <c r="L247" s="214"/>
      <c r="M247" s="215" t="s">
        <v>1</v>
      </c>
      <c r="N247" s="216" t="s">
        <v>39</v>
      </c>
      <c r="O247" s="72"/>
      <c r="P247" s="202">
        <f>O247*H247</f>
        <v>0</v>
      </c>
      <c r="Q247" s="202">
        <v>6.9999999999999994E-5</v>
      </c>
      <c r="R247" s="202">
        <f>Q247*H247</f>
        <v>3.3832119999999993E-2</v>
      </c>
      <c r="S247" s="202">
        <v>0</v>
      </c>
      <c r="T247" s="203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4" t="s">
        <v>281</v>
      </c>
      <c r="AT247" s="204" t="s">
        <v>147</v>
      </c>
      <c r="AU247" s="204" t="s">
        <v>145</v>
      </c>
      <c r="AY247" s="14" t="s">
        <v>137</v>
      </c>
      <c r="BE247" s="205">
        <f>IF(N247="základná",J247,0)</f>
        <v>0</v>
      </c>
      <c r="BF247" s="205">
        <f>IF(N247="znížená",J247,0)</f>
        <v>0</v>
      </c>
      <c r="BG247" s="205">
        <f>IF(N247="zákl. prenesená",J247,0)</f>
        <v>0</v>
      </c>
      <c r="BH247" s="205">
        <f>IF(N247="zníž. prenesená",J247,0)</f>
        <v>0</v>
      </c>
      <c r="BI247" s="205">
        <f>IF(N247="nulová",J247,0)</f>
        <v>0</v>
      </c>
      <c r="BJ247" s="14" t="s">
        <v>145</v>
      </c>
      <c r="BK247" s="205">
        <f>ROUND(I247*H247,2)</f>
        <v>0</v>
      </c>
      <c r="BL247" s="14" t="s">
        <v>193</v>
      </c>
      <c r="BM247" s="204" t="s">
        <v>567</v>
      </c>
    </row>
    <row r="248" spans="1:65" s="2" customFormat="1" ht="24.2" customHeight="1">
      <c r="A248" s="31"/>
      <c r="B248" s="32"/>
      <c r="C248" s="192" t="s">
        <v>568</v>
      </c>
      <c r="D248" s="192" t="s">
        <v>140</v>
      </c>
      <c r="E248" s="193" t="s">
        <v>569</v>
      </c>
      <c r="F248" s="194" t="s">
        <v>570</v>
      </c>
      <c r="G248" s="195" t="s">
        <v>261</v>
      </c>
      <c r="H248" s="217"/>
      <c r="I248" s="197"/>
      <c r="J248" s="198">
        <f>ROUND(I248*H248,2)</f>
        <v>0</v>
      </c>
      <c r="K248" s="199"/>
      <c r="L248" s="36"/>
      <c r="M248" s="200" t="s">
        <v>1</v>
      </c>
      <c r="N248" s="201" t="s">
        <v>39</v>
      </c>
      <c r="O248" s="72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4" t="s">
        <v>193</v>
      </c>
      <c r="AT248" s="204" t="s">
        <v>140</v>
      </c>
      <c r="AU248" s="204" t="s">
        <v>145</v>
      </c>
      <c r="AY248" s="14" t="s">
        <v>137</v>
      </c>
      <c r="BE248" s="205">
        <f>IF(N248="základná",J248,0)</f>
        <v>0</v>
      </c>
      <c r="BF248" s="205">
        <f>IF(N248="znížená",J248,0)</f>
        <v>0</v>
      </c>
      <c r="BG248" s="205">
        <f>IF(N248="zákl. prenesená",J248,0)</f>
        <v>0</v>
      </c>
      <c r="BH248" s="205">
        <f>IF(N248="zníž. prenesená",J248,0)</f>
        <v>0</v>
      </c>
      <c r="BI248" s="205">
        <f>IF(N248="nulová",J248,0)</f>
        <v>0</v>
      </c>
      <c r="BJ248" s="14" t="s">
        <v>145</v>
      </c>
      <c r="BK248" s="205">
        <f>ROUND(I248*H248,2)</f>
        <v>0</v>
      </c>
      <c r="BL248" s="14" t="s">
        <v>193</v>
      </c>
      <c r="BM248" s="204" t="s">
        <v>571</v>
      </c>
    </row>
    <row r="249" spans="1:65" s="12" customFormat="1" ht="22.9" customHeight="1">
      <c r="B249" s="176"/>
      <c r="C249" s="177"/>
      <c r="D249" s="178" t="s">
        <v>72</v>
      </c>
      <c r="E249" s="190" t="s">
        <v>572</v>
      </c>
      <c r="F249" s="190" t="s">
        <v>573</v>
      </c>
      <c r="G249" s="177"/>
      <c r="H249" s="177"/>
      <c r="I249" s="180"/>
      <c r="J249" s="191">
        <f>BK249</f>
        <v>0</v>
      </c>
      <c r="K249" s="177"/>
      <c r="L249" s="182"/>
      <c r="M249" s="183"/>
      <c r="N249" s="184"/>
      <c r="O249" s="184"/>
      <c r="P249" s="185">
        <f>SUM(P250:P252)</f>
        <v>0</v>
      </c>
      <c r="Q249" s="184"/>
      <c r="R249" s="185">
        <f>SUM(R250:R252)</f>
        <v>8.4356E-2</v>
      </c>
      <c r="S249" s="184"/>
      <c r="T249" s="186">
        <f>SUM(T250:T252)</f>
        <v>0</v>
      </c>
      <c r="AR249" s="187" t="s">
        <v>145</v>
      </c>
      <c r="AT249" s="188" t="s">
        <v>72</v>
      </c>
      <c r="AU249" s="188" t="s">
        <v>81</v>
      </c>
      <c r="AY249" s="187" t="s">
        <v>137</v>
      </c>
      <c r="BK249" s="189">
        <f>SUM(BK250:BK252)</f>
        <v>0</v>
      </c>
    </row>
    <row r="250" spans="1:65" s="2" customFormat="1" ht="24.2" customHeight="1">
      <c r="A250" s="31"/>
      <c r="B250" s="32"/>
      <c r="C250" s="192" t="s">
        <v>574</v>
      </c>
      <c r="D250" s="192" t="s">
        <v>140</v>
      </c>
      <c r="E250" s="193" t="s">
        <v>575</v>
      </c>
      <c r="F250" s="194" t="s">
        <v>576</v>
      </c>
      <c r="G250" s="195" t="s">
        <v>143</v>
      </c>
      <c r="H250" s="196">
        <v>200</v>
      </c>
      <c r="I250" s="197"/>
      <c r="J250" s="198">
        <f>ROUND(I250*H250,2)</f>
        <v>0</v>
      </c>
      <c r="K250" s="199"/>
      <c r="L250" s="36"/>
      <c r="M250" s="200" t="s">
        <v>1</v>
      </c>
      <c r="N250" s="201" t="s">
        <v>39</v>
      </c>
      <c r="O250" s="7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4" t="s">
        <v>193</v>
      </c>
      <c r="AT250" s="204" t="s">
        <v>140</v>
      </c>
      <c r="AU250" s="204" t="s">
        <v>145</v>
      </c>
      <c r="AY250" s="14" t="s">
        <v>137</v>
      </c>
      <c r="BE250" s="205">
        <f>IF(N250="základná",J250,0)</f>
        <v>0</v>
      </c>
      <c r="BF250" s="205">
        <f>IF(N250="znížená",J250,0)</f>
        <v>0</v>
      </c>
      <c r="BG250" s="205">
        <f>IF(N250="zákl. prenesená",J250,0)</f>
        <v>0</v>
      </c>
      <c r="BH250" s="205">
        <f>IF(N250="zníž. prenesená",J250,0)</f>
        <v>0</v>
      </c>
      <c r="BI250" s="205">
        <f>IF(N250="nulová",J250,0)</f>
        <v>0</v>
      </c>
      <c r="BJ250" s="14" t="s">
        <v>145</v>
      </c>
      <c r="BK250" s="205">
        <f>ROUND(I250*H250,2)</f>
        <v>0</v>
      </c>
      <c r="BL250" s="14" t="s">
        <v>193</v>
      </c>
      <c r="BM250" s="204" t="s">
        <v>577</v>
      </c>
    </row>
    <row r="251" spans="1:65" s="2" customFormat="1" ht="24.2" customHeight="1">
      <c r="A251" s="31"/>
      <c r="B251" s="32"/>
      <c r="C251" s="192" t="s">
        <v>578</v>
      </c>
      <c r="D251" s="192" t="s">
        <v>140</v>
      </c>
      <c r="E251" s="193" t="s">
        <v>579</v>
      </c>
      <c r="F251" s="194" t="s">
        <v>580</v>
      </c>
      <c r="G251" s="195" t="s">
        <v>143</v>
      </c>
      <c r="H251" s="196">
        <v>191.78</v>
      </c>
      <c r="I251" s="197"/>
      <c r="J251" s="198">
        <f>ROUND(I251*H251,2)</f>
        <v>0</v>
      </c>
      <c r="K251" s="199"/>
      <c r="L251" s="36"/>
      <c r="M251" s="200" t="s">
        <v>1</v>
      </c>
      <c r="N251" s="201" t="s">
        <v>39</v>
      </c>
      <c r="O251" s="72"/>
      <c r="P251" s="202">
        <f>O251*H251</f>
        <v>0</v>
      </c>
      <c r="Q251" s="202">
        <v>2.0000000000000001E-4</v>
      </c>
      <c r="R251" s="202">
        <f>Q251*H251</f>
        <v>3.8356000000000001E-2</v>
      </c>
      <c r="S251" s="202">
        <v>0</v>
      </c>
      <c r="T251" s="203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4" t="s">
        <v>193</v>
      </c>
      <c r="AT251" s="204" t="s">
        <v>140</v>
      </c>
      <c r="AU251" s="204" t="s">
        <v>145</v>
      </c>
      <c r="AY251" s="14" t="s">
        <v>137</v>
      </c>
      <c r="BE251" s="205">
        <f>IF(N251="základná",J251,0)</f>
        <v>0</v>
      </c>
      <c r="BF251" s="205">
        <f>IF(N251="znížená",J251,0)</f>
        <v>0</v>
      </c>
      <c r="BG251" s="205">
        <f>IF(N251="zákl. prenesená",J251,0)</f>
        <v>0</v>
      </c>
      <c r="BH251" s="205">
        <f>IF(N251="zníž. prenesená",J251,0)</f>
        <v>0</v>
      </c>
      <c r="BI251" s="205">
        <f>IF(N251="nulová",J251,0)</f>
        <v>0</v>
      </c>
      <c r="BJ251" s="14" t="s">
        <v>145</v>
      </c>
      <c r="BK251" s="205">
        <f>ROUND(I251*H251,2)</f>
        <v>0</v>
      </c>
      <c r="BL251" s="14" t="s">
        <v>193</v>
      </c>
      <c r="BM251" s="204" t="s">
        <v>581</v>
      </c>
    </row>
    <row r="252" spans="1:65" s="2" customFormat="1" ht="37.9" customHeight="1">
      <c r="A252" s="31"/>
      <c r="B252" s="32"/>
      <c r="C252" s="192" t="s">
        <v>582</v>
      </c>
      <c r="D252" s="192" t="s">
        <v>140</v>
      </c>
      <c r="E252" s="193" t="s">
        <v>583</v>
      </c>
      <c r="F252" s="194" t="s">
        <v>584</v>
      </c>
      <c r="G252" s="195" t="s">
        <v>143</v>
      </c>
      <c r="H252" s="196">
        <v>200</v>
      </c>
      <c r="I252" s="197"/>
      <c r="J252" s="198">
        <f>ROUND(I252*H252,2)</f>
        <v>0</v>
      </c>
      <c r="K252" s="199"/>
      <c r="L252" s="36"/>
      <c r="M252" s="200" t="s">
        <v>1</v>
      </c>
      <c r="N252" s="201" t="s">
        <v>39</v>
      </c>
      <c r="O252" s="72"/>
      <c r="P252" s="202">
        <f>O252*H252</f>
        <v>0</v>
      </c>
      <c r="Q252" s="202">
        <v>2.3000000000000001E-4</v>
      </c>
      <c r="R252" s="202">
        <f>Q252*H252</f>
        <v>4.5999999999999999E-2</v>
      </c>
      <c r="S252" s="202">
        <v>0</v>
      </c>
      <c r="T252" s="203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4" t="s">
        <v>193</v>
      </c>
      <c r="AT252" s="204" t="s">
        <v>140</v>
      </c>
      <c r="AU252" s="204" t="s">
        <v>145</v>
      </c>
      <c r="AY252" s="14" t="s">
        <v>137</v>
      </c>
      <c r="BE252" s="205">
        <f>IF(N252="základná",J252,0)</f>
        <v>0</v>
      </c>
      <c r="BF252" s="205">
        <f>IF(N252="znížená",J252,0)</f>
        <v>0</v>
      </c>
      <c r="BG252" s="205">
        <f>IF(N252="zákl. prenesená",J252,0)</f>
        <v>0</v>
      </c>
      <c r="BH252" s="205">
        <f>IF(N252="zníž. prenesená",J252,0)</f>
        <v>0</v>
      </c>
      <c r="BI252" s="205">
        <f>IF(N252="nulová",J252,0)</f>
        <v>0</v>
      </c>
      <c r="BJ252" s="14" t="s">
        <v>145</v>
      </c>
      <c r="BK252" s="205">
        <f>ROUND(I252*H252,2)</f>
        <v>0</v>
      </c>
      <c r="BL252" s="14" t="s">
        <v>193</v>
      </c>
      <c r="BM252" s="204" t="s">
        <v>585</v>
      </c>
    </row>
    <row r="253" spans="1:65" s="12" customFormat="1" ht="25.9" customHeight="1">
      <c r="B253" s="176"/>
      <c r="C253" s="177"/>
      <c r="D253" s="178" t="s">
        <v>72</v>
      </c>
      <c r="E253" s="179" t="s">
        <v>586</v>
      </c>
      <c r="F253" s="179" t="s">
        <v>587</v>
      </c>
      <c r="G253" s="177"/>
      <c r="H253" s="177"/>
      <c r="I253" s="180"/>
      <c r="J253" s="181">
        <f>BK253</f>
        <v>0</v>
      </c>
      <c r="K253" s="177"/>
      <c r="L253" s="182"/>
      <c r="M253" s="183"/>
      <c r="N253" s="184"/>
      <c r="O253" s="184"/>
      <c r="P253" s="185">
        <f>SUM(P254:P255)</f>
        <v>0</v>
      </c>
      <c r="Q253" s="184"/>
      <c r="R253" s="185">
        <f>SUM(R254:R255)</f>
        <v>0</v>
      </c>
      <c r="S253" s="184"/>
      <c r="T253" s="186">
        <f>SUM(T254:T255)</f>
        <v>0</v>
      </c>
      <c r="AR253" s="187" t="s">
        <v>144</v>
      </c>
      <c r="AT253" s="188" t="s">
        <v>72</v>
      </c>
      <c r="AU253" s="188" t="s">
        <v>73</v>
      </c>
      <c r="AY253" s="187" t="s">
        <v>137</v>
      </c>
      <c r="BK253" s="189">
        <f>SUM(BK254:BK255)</f>
        <v>0</v>
      </c>
    </row>
    <row r="254" spans="1:65" s="2" customFormat="1" ht="33" customHeight="1">
      <c r="A254" s="31"/>
      <c r="B254" s="32"/>
      <c r="C254" s="192" t="s">
        <v>588</v>
      </c>
      <c r="D254" s="192" t="s">
        <v>140</v>
      </c>
      <c r="E254" s="193" t="s">
        <v>589</v>
      </c>
      <c r="F254" s="194" t="s">
        <v>590</v>
      </c>
      <c r="G254" s="195" t="s">
        <v>591</v>
      </c>
      <c r="H254" s="196">
        <v>200</v>
      </c>
      <c r="I254" s="197"/>
      <c r="J254" s="198">
        <f>ROUND(I254*H254,2)</f>
        <v>0</v>
      </c>
      <c r="K254" s="199"/>
      <c r="L254" s="36"/>
      <c r="M254" s="200" t="s">
        <v>1</v>
      </c>
      <c r="N254" s="201" t="s">
        <v>39</v>
      </c>
      <c r="O254" s="72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4" t="s">
        <v>592</v>
      </c>
      <c r="AT254" s="204" t="s">
        <v>140</v>
      </c>
      <c r="AU254" s="204" t="s">
        <v>81</v>
      </c>
      <c r="AY254" s="14" t="s">
        <v>137</v>
      </c>
      <c r="BE254" s="205">
        <f>IF(N254="základná",J254,0)</f>
        <v>0</v>
      </c>
      <c r="BF254" s="205">
        <f>IF(N254="znížená",J254,0)</f>
        <v>0</v>
      </c>
      <c r="BG254" s="205">
        <f>IF(N254="zákl. prenesená",J254,0)</f>
        <v>0</v>
      </c>
      <c r="BH254" s="205">
        <f>IF(N254="zníž. prenesená",J254,0)</f>
        <v>0</v>
      </c>
      <c r="BI254" s="205">
        <f>IF(N254="nulová",J254,0)</f>
        <v>0</v>
      </c>
      <c r="BJ254" s="14" t="s">
        <v>145</v>
      </c>
      <c r="BK254" s="205">
        <f>ROUND(I254*H254,2)</f>
        <v>0</v>
      </c>
      <c r="BL254" s="14" t="s">
        <v>592</v>
      </c>
      <c r="BM254" s="204" t="s">
        <v>593</v>
      </c>
    </row>
    <row r="255" spans="1:65" s="2" customFormat="1" ht="37.9" customHeight="1">
      <c r="A255" s="31"/>
      <c r="B255" s="32"/>
      <c r="C255" s="192" t="s">
        <v>594</v>
      </c>
      <c r="D255" s="192" t="s">
        <v>140</v>
      </c>
      <c r="E255" s="193" t="s">
        <v>595</v>
      </c>
      <c r="F255" s="194" t="s">
        <v>596</v>
      </c>
      <c r="G255" s="195" t="s">
        <v>591</v>
      </c>
      <c r="H255" s="196">
        <v>250</v>
      </c>
      <c r="I255" s="197"/>
      <c r="J255" s="198">
        <f>ROUND(I255*H255,2)</f>
        <v>0</v>
      </c>
      <c r="K255" s="199"/>
      <c r="L255" s="36"/>
      <c r="M255" s="200" t="s">
        <v>1</v>
      </c>
      <c r="N255" s="201" t="s">
        <v>39</v>
      </c>
      <c r="O255" s="72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4" t="s">
        <v>592</v>
      </c>
      <c r="AT255" s="204" t="s">
        <v>140</v>
      </c>
      <c r="AU255" s="204" t="s">
        <v>81</v>
      </c>
      <c r="AY255" s="14" t="s">
        <v>137</v>
      </c>
      <c r="BE255" s="205">
        <f>IF(N255="základná",J255,0)</f>
        <v>0</v>
      </c>
      <c r="BF255" s="205">
        <f>IF(N255="znížená",J255,0)</f>
        <v>0</v>
      </c>
      <c r="BG255" s="205">
        <f>IF(N255="zákl. prenesená",J255,0)</f>
        <v>0</v>
      </c>
      <c r="BH255" s="205">
        <f>IF(N255="zníž. prenesená",J255,0)</f>
        <v>0</v>
      </c>
      <c r="BI255" s="205">
        <f>IF(N255="nulová",J255,0)</f>
        <v>0</v>
      </c>
      <c r="BJ255" s="14" t="s">
        <v>145</v>
      </c>
      <c r="BK255" s="205">
        <f>ROUND(I255*H255,2)</f>
        <v>0</v>
      </c>
      <c r="BL255" s="14" t="s">
        <v>592</v>
      </c>
      <c r="BM255" s="204" t="s">
        <v>597</v>
      </c>
    </row>
    <row r="256" spans="1:65" s="12" customFormat="1" ht="25.9" customHeight="1">
      <c r="B256" s="176"/>
      <c r="C256" s="177"/>
      <c r="D256" s="178" t="s">
        <v>72</v>
      </c>
      <c r="E256" s="179" t="s">
        <v>598</v>
      </c>
      <c r="F256" s="179" t="s">
        <v>599</v>
      </c>
      <c r="G256" s="177"/>
      <c r="H256" s="177"/>
      <c r="I256" s="180"/>
      <c r="J256" s="181">
        <f>BK256</f>
        <v>0</v>
      </c>
      <c r="K256" s="177"/>
      <c r="L256" s="182"/>
      <c r="M256" s="183"/>
      <c r="N256" s="184"/>
      <c r="O256" s="184"/>
      <c r="P256" s="185">
        <f>P257</f>
        <v>0</v>
      </c>
      <c r="Q256" s="184"/>
      <c r="R256" s="185">
        <f>R257</f>
        <v>0</v>
      </c>
      <c r="S256" s="184"/>
      <c r="T256" s="186">
        <f>T257</f>
        <v>0</v>
      </c>
      <c r="AR256" s="187" t="s">
        <v>161</v>
      </c>
      <c r="AT256" s="188" t="s">
        <v>72</v>
      </c>
      <c r="AU256" s="188" t="s">
        <v>73</v>
      </c>
      <c r="AY256" s="187" t="s">
        <v>137</v>
      </c>
      <c r="BK256" s="189">
        <f>BK257</f>
        <v>0</v>
      </c>
    </row>
    <row r="257" spans="1:65" s="2" customFormat="1" ht="21.75" customHeight="1">
      <c r="A257" s="31"/>
      <c r="B257" s="32"/>
      <c r="C257" s="192" t="s">
        <v>600</v>
      </c>
      <c r="D257" s="192" t="s">
        <v>140</v>
      </c>
      <c r="E257" s="193" t="s">
        <v>601</v>
      </c>
      <c r="F257" s="194" t="s">
        <v>602</v>
      </c>
      <c r="G257" s="195" t="s">
        <v>603</v>
      </c>
      <c r="H257" s="196">
        <v>1</v>
      </c>
      <c r="I257" s="197"/>
      <c r="J257" s="198">
        <f>ROUND(I257*H257,2)</f>
        <v>0</v>
      </c>
      <c r="K257" s="199"/>
      <c r="L257" s="36"/>
      <c r="M257" s="218" t="s">
        <v>1</v>
      </c>
      <c r="N257" s="219" t="s">
        <v>39</v>
      </c>
      <c r="O257" s="220"/>
      <c r="P257" s="221">
        <f>O257*H257</f>
        <v>0</v>
      </c>
      <c r="Q257" s="221">
        <v>0</v>
      </c>
      <c r="R257" s="221">
        <f>Q257*H257</f>
        <v>0</v>
      </c>
      <c r="S257" s="221">
        <v>0</v>
      </c>
      <c r="T257" s="222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4" t="s">
        <v>604</v>
      </c>
      <c r="AT257" s="204" t="s">
        <v>140</v>
      </c>
      <c r="AU257" s="204" t="s">
        <v>81</v>
      </c>
      <c r="AY257" s="14" t="s">
        <v>137</v>
      </c>
      <c r="BE257" s="205">
        <f>IF(N257="základná",J257,0)</f>
        <v>0</v>
      </c>
      <c r="BF257" s="205">
        <f>IF(N257="znížená",J257,0)</f>
        <v>0</v>
      </c>
      <c r="BG257" s="205">
        <f>IF(N257="zákl. prenesená",J257,0)</f>
        <v>0</v>
      </c>
      <c r="BH257" s="205">
        <f>IF(N257="zníž. prenesená",J257,0)</f>
        <v>0</v>
      </c>
      <c r="BI257" s="205">
        <f>IF(N257="nulová",J257,0)</f>
        <v>0</v>
      </c>
      <c r="BJ257" s="14" t="s">
        <v>145</v>
      </c>
      <c r="BK257" s="205">
        <f>ROUND(I257*H257,2)</f>
        <v>0</v>
      </c>
      <c r="BL257" s="14" t="s">
        <v>604</v>
      </c>
      <c r="BM257" s="204" t="s">
        <v>605</v>
      </c>
    </row>
    <row r="258" spans="1:65" s="2" customFormat="1" ht="6.95" customHeight="1">
      <c r="A258" s="31"/>
      <c r="B258" s="55"/>
      <c r="C258" s="56"/>
      <c r="D258" s="56"/>
      <c r="E258" s="56"/>
      <c r="F258" s="56"/>
      <c r="G258" s="56"/>
      <c r="H258" s="56"/>
      <c r="I258" s="56"/>
      <c r="J258" s="56"/>
      <c r="K258" s="56"/>
      <c r="L258" s="36"/>
      <c r="M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</row>
  </sheetData>
  <sheetProtection algorithmName="SHA-512" hashValue="FezRq9n0u9HFP5xpTSCDtPfT0V7yCz8K6EDdlByHdpm+7gzeFHpBlLRjBMA+wNpeKHV98+3CCI7+vqiOjC4N2A==" saltValue="RVZS6xUjnlCVUUGDsLt/hqrD0f57o3XFCKlXJiv+y6NIlDLN7xTTdhh4OwaiY+2+yx1wMCOWqm9UGRHKfJygMQ==" spinCount="100000" sheet="1" objects="1" scenarios="1" formatColumns="0" formatRows="0" autoFilter="0"/>
  <autoFilter ref="C132:K257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85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73</v>
      </c>
    </row>
    <row r="4" spans="1:46" s="1" customFormat="1" ht="24.95" customHeight="1">
      <c r="B4" s="17"/>
      <c r="D4" s="111" t="s">
        <v>98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7" t="str">
        <f>'Rekapitulácia stavby'!K6</f>
        <v>Obnova zázemia Steel aréna Košice</v>
      </c>
      <c r="F7" s="268"/>
      <c r="G7" s="268"/>
      <c r="H7" s="268"/>
      <c r="L7" s="17"/>
    </row>
    <row r="8" spans="1:46" s="2" customFormat="1" ht="12" customHeight="1">
      <c r="A8" s="31"/>
      <c r="B8" s="36"/>
      <c r="C8" s="31"/>
      <c r="D8" s="113" t="s">
        <v>99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9" t="s">
        <v>606</v>
      </c>
      <c r="F9" s="270"/>
      <c r="G9" s="270"/>
      <c r="H9" s="27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27. 1. 2023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1" t="str">
        <f>'Rekapitulácia stavby'!E14</f>
        <v>Vyplň údaj</v>
      </c>
      <c r="F18" s="272"/>
      <c r="G18" s="272"/>
      <c r="H18" s="272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">
        <v>31</v>
      </c>
      <c r="F24" s="31"/>
      <c r="G24" s="31"/>
      <c r="H24" s="31"/>
      <c r="I24" s="113" t="s">
        <v>25</v>
      </c>
      <c r="J24" s="114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3" t="s">
        <v>1</v>
      </c>
      <c r="F27" s="273"/>
      <c r="G27" s="273"/>
      <c r="H27" s="27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33</v>
      </c>
      <c r="E30" s="31"/>
      <c r="F30" s="31"/>
      <c r="G30" s="31"/>
      <c r="H30" s="31"/>
      <c r="I30" s="31"/>
      <c r="J30" s="121">
        <f>ROUND(J132,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35</v>
      </c>
      <c r="G32" s="31"/>
      <c r="H32" s="31"/>
      <c r="I32" s="122" t="s">
        <v>34</v>
      </c>
      <c r="J32" s="122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37</v>
      </c>
      <c r="E33" s="124" t="s">
        <v>38</v>
      </c>
      <c r="F33" s="125">
        <f>ROUND((SUM(BE132:BE257)),  2)</f>
        <v>0</v>
      </c>
      <c r="G33" s="126"/>
      <c r="H33" s="126"/>
      <c r="I33" s="127">
        <v>0.2</v>
      </c>
      <c r="J33" s="125">
        <f>ROUND(((SUM(BE132:BE257))*I33),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39</v>
      </c>
      <c r="F34" s="125">
        <f>ROUND((SUM(BF132:BF257)),  2)</f>
        <v>0</v>
      </c>
      <c r="G34" s="126"/>
      <c r="H34" s="126"/>
      <c r="I34" s="127">
        <v>0.2</v>
      </c>
      <c r="J34" s="125">
        <f>ROUND(((SUM(BF132:BF257))*I34),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40</v>
      </c>
      <c r="F35" s="128">
        <f>ROUND((SUM(BG132:BG257)),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41</v>
      </c>
      <c r="F36" s="128">
        <f>ROUND((SUM(BH132:BH257)),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42</v>
      </c>
      <c r="F37" s="125">
        <f>ROUND((SUM(BI132:BI257)),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4" t="str">
        <f>E7</f>
        <v>Obnova zázemia Steel aréna Košice</v>
      </c>
      <c r="F85" s="275"/>
      <c r="G85" s="275"/>
      <c r="H85" s="27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3" t="str">
        <f>E9</f>
        <v>02 - Obnova sociálnych zariadení 1.NP</v>
      </c>
      <c r="F87" s="276"/>
      <c r="G87" s="276"/>
      <c r="H87" s="276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27. 1. 2023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>Ing. Miloš Singovszki, PhD., MBA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102</v>
      </c>
      <c r="D94" s="149"/>
      <c r="E94" s="149"/>
      <c r="F94" s="149"/>
      <c r="G94" s="149"/>
      <c r="H94" s="149"/>
      <c r="I94" s="149"/>
      <c r="J94" s="150" t="s">
        <v>103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104</v>
      </c>
      <c r="D96" s="33"/>
      <c r="E96" s="33"/>
      <c r="F96" s="33"/>
      <c r="G96" s="33"/>
      <c r="H96" s="33"/>
      <c r="I96" s="33"/>
      <c r="J96" s="85">
        <f>J132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105</v>
      </c>
    </row>
    <row r="97" spans="2:12" s="9" customFormat="1" ht="24.95" customHeight="1">
      <c r="B97" s="152"/>
      <c r="C97" s="153"/>
      <c r="D97" s="154" t="s">
        <v>106</v>
      </c>
      <c r="E97" s="155"/>
      <c r="F97" s="155"/>
      <c r="G97" s="155"/>
      <c r="H97" s="155"/>
      <c r="I97" s="155"/>
      <c r="J97" s="156">
        <f>J133</f>
        <v>0</v>
      </c>
      <c r="K97" s="153"/>
      <c r="L97" s="157"/>
    </row>
    <row r="98" spans="2:12" s="10" customFormat="1" ht="19.899999999999999" customHeight="1">
      <c r="B98" s="158"/>
      <c r="C98" s="159"/>
      <c r="D98" s="160" t="s">
        <v>107</v>
      </c>
      <c r="E98" s="161"/>
      <c r="F98" s="161"/>
      <c r="G98" s="161"/>
      <c r="H98" s="161"/>
      <c r="I98" s="161"/>
      <c r="J98" s="162">
        <f>J134</f>
        <v>0</v>
      </c>
      <c r="K98" s="159"/>
      <c r="L98" s="163"/>
    </row>
    <row r="99" spans="2:12" s="10" customFormat="1" ht="19.899999999999999" customHeight="1">
      <c r="B99" s="158"/>
      <c r="C99" s="159"/>
      <c r="D99" s="160" t="s">
        <v>108</v>
      </c>
      <c r="E99" s="161"/>
      <c r="F99" s="161"/>
      <c r="G99" s="161"/>
      <c r="H99" s="161"/>
      <c r="I99" s="161"/>
      <c r="J99" s="162">
        <f>J137</f>
        <v>0</v>
      </c>
      <c r="K99" s="159"/>
      <c r="L99" s="163"/>
    </row>
    <row r="100" spans="2:12" s="10" customFormat="1" ht="19.899999999999999" customHeight="1">
      <c r="B100" s="158"/>
      <c r="C100" s="159"/>
      <c r="D100" s="160" t="s">
        <v>109</v>
      </c>
      <c r="E100" s="161"/>
      <c r="F100" s="161"/>
      <c r="G100" s="161"/>
      <c r="H100" s="161"/>
      <c r="I100" s="161"/>
      <c r="J100" s="162">
        <f>J145</f>
        <v>0</v>
      </c>
      <c r="K100" s="159"/>
      <c r="L100" s="163"/>
    </row>
    <row r="101" spans="2:12" s="10" customFormat="1" ht="19.899999999999999" customHeight="1">
      <c r="B101" s="158"/>
      <c r="C101" s="159"/>
      <c r="D101" s="160" t="s">
        <v>110</v>
      </c>
      <c r="E101" s="161"/>
      <c r="F101" s="161"/>
      <c r="G101" s="161"/>
      <c r="H101" s="161"/>
      <c r="I101" s="161"/>
      <c r="J101" s="162">
        <f>J160</f>
        <v>0</v>
      </c>
      <c r="K101" s="159"/>
      <c r="L101" s="163"/>
    </row>
    <row r="102" spans="2:12" s="9" customFormat="1" ht="24.95" customHeight="1">
      <c r="B102" s="152"/>
      <c r="C102" s="153"/>
      <c r="D102" s="154" t="s">
        <v>111</v>
      </c>
      <c r="E102" s="155"/>
      <c r="F102" s="155"/>
      <c r="G102" s="155"/>
      <c r="H102" s="155"/>
      <c r="I102" s="155"/>
      <c r="J102" s="156">
        <f>J162</f>
        <v>0</v>
      </c>
      <c r="K102" s="153"/>
      <c r="L102" s="157"/>
    </row>
    <row r="103" spans="2:12" s="10" customFormat="1" ht="19.899999999999999" customHeight="1">
      <c r="B103" s="158"/>
      <c r="C103" s="159"/>
      <c r="D103" s="160" t="s">
        <v>112</v>
      </c>
      <c r="E103" s="161"/>
      <c r="F103" s="161"/>
      <c r="G103" s="161"/>
      <c r="H103" s="161"/>
      <c r="I103" s="161"/>
      <c r="J103" s="162">
        <f>J163</f>
        <v>0</v>
      </c>
      <c r="K103" s="159"/>
      <c r="L103" s="163"/>
    </row>
    <row r="104" spans="2:12" s="10" customFormat="1" ht="19.899999999999999" customHeight="1">
      <c r="B104" s="158"/>
      <c r="C104" s="159"/>
      <c r="D104" s="160" t="s">
        <v>113</v>
      </c>
      <c r="E104" s="161"/>
      <c r="F104" s="161"/>
      <c r="G104" s="161"/>
      <c r="H104" s="161"/>
      <c r="I104" s="161"/>
      <c r="J104" s="162">
        <f>J167</f>
        <v>0</v>
      </c>
      <c r="K104" s="159"/>
      <c r="L104" s="163"/>
    </row>
    <row r="105" spans="2:12" s="10" customFormat="1" ht="19.899999999999999" customHeight="1">
      <c r="B105" s="158"/>
      <c r="C105" s="159"/>
      <c r="D105" s="160" t="s">
        <v>114</v>
      </c>
      <c r="E105" s="161"/>
      <c r="F105" s="161"/>
      <c r="G105" s="161"/>
      <c r="H105" s="161"/>
      <c r="I105" s="161"/>
      <c r="J105" s="162">
        <f>J174</f>
        <v>0</v>
      </c>
      <c r="K105" s="159"/>
      <c r="L105" s="163"/>
    </row>
    <row r="106" spans="2:12" s="10" customFormat="1" ht="19.899999999999999" customHeight="1">
      <c r="B106" s="158"/>
      <c r="C106" s="159"/>
      <c r="D106" s="160" t="s">
        <v>115</v>
      </c>
      <c r="E106" s="161"/>
      <c r="F106" s="161"/>
      <c r="G106" s="161"/>
      <c r="H106" s="161"/>
      <c r="I106" s="161"/>
      <c r="J106" s="162">
        <f>J182</f>
        <v>0</v>
      </c>
      <c r="K106" s="159"/>
      <c r="L106" s="163"/>
    </row>
    <row r="107" spans="2:12" s="10" customFormat="1" ht="19.899999999999999" customHeight="1">
      <c r="B107" s="158"/>
      <c r="C107" s="159"/>
      <c r="D107" s="160" t="s">
        <v>607</v>
      </c>
      <c r="E107" s="161"/>
      <c r="F107" s="161"/>
      <c r="G107" s="161"/>
      <c r="H107" s="161"/>
      <c r="I107" s="161"/>
      <c r="J107" s="162">
        <f>J232</f>
        <v>0</v>
      </c>
      <c r="K107" s="159"/>
      <c r="L107" s="163"/>
    </row>
    <row r="108" spans="2:12" s="10" customFormat="1" ht="19.899999999999999" customHeight="1">
      <c r="B108" s="158"/>
      <c r="C108" s="159"/>
      <c r="D108" s="160" t="s">
        <v>118</v>
      </c>
      <c r="E108" s="161"/>
      <c r="F108" s="161"/>
      <c r="G108" s="161"/>
      <c r="H108" s="161"/>
      <c r="I108" s="161"/>
      <c r="J108" s="162">
        <f>J237</f>
        <v>0</v>
      </c>
      <c r="K108" s="159"/>
      <c r="L108" s="163"/>
    </row>
    <row r="109" spans="2:12" s="10" customFormat="1" ht="19.899999999999999" customHeight="1">
      <c r="B109" s="158"/>
      <c r="C109" s="159"/>
      <c r="D109" s="160" t="s">
        <v>119</v>
      </c>
      <c r="E109" s="161"/>
      <c r="F109" s="161"/>
      <c r="G109" s="161"/>
      <c r="H109" s="161"/>
      <c r="I109" s="161"/>
      <c r="J109" s="162">
        <f>J243</f>
        <v>0</v>
      </c>
      <c r="K109" s="159"/>
      <c r="L109" s="163"/>
    </row>
    <row r="110" spans="2:12" s="10" customFormat="1" ht="19.899999999999999" customHeight="1">
      <c r="B110" s="158"/>
      <c r="C110" s="159"/>
      <c r="D110" s="160" t="s">
        <v>120</v>
      </c>
      <c r="E110" s="161"/>
      <c r="F110" s="161"/>
      <c r="G110" s="161"/>
      <c r="H110" s="161"/>
      <c r="I110" s="161"/>
      <c r="J110" s="162">
        <f>J249</f>
        <v>0</v>
      </c>
      <c r="K110" s="159"/>
      <c r="L110" s="163"/>
    </row>
    <row r="111" spans="2:12" s="9" customFormat="1" ht="24.95" customHeight="1">
      <c r="B111" s="152"/>
      <c r="C111" s="153"/>
      <c r="D111" s="154" t="s">
        <v>121</v>
      </c>
      <c r="E111" s="155"/>
      <c r="F111" s="155"/>
      <c r="G111" s="155"/>
      <c r="H111" s="155"/>
      <c r="I111" s="155"/>
      <c r="J111" s="156">
        <f>J253</f>
        <v>0</v>
      </c>
      <c r="K111" s="153"/>
      <c r="L111" s="157"/>
    </row>
    <row r="112" spans="2:12" s="9" customFormat="1" ht="24.95" customHeight="1">
      <c r="B112" s="152"/>
      <c r="C112" s="153"/>
      <c r="D112" s="154" t="s">
        <v>122</v>
      </c>
      <c r="E112" s="155"/>
      <c r="F112" s="155"/>
      <c r="G112" s="155"/>
      <c r="H112" s="155"/>
      <c r="I112" s="155"/>
      <c r="J112" s="156">
        <f>J256</f>
        <v>0</v>
      </c>
      <c r="K112" s="153"/>
      <c r="L112" s="157"/>
    </row>
    <row r="113" spans="1:31" s="2" customFormat="1" ht="21.7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5" customHeight="1">
      <c r="A118" s="31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5" customHeight="1">
      <c r="A119" s="31"/>
      <c r="B119" s="32"/>
      <c r="C119" s="20" t="s">
        <v>123</v>
      </c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15</v>
      </c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74" t="str">
        <f>E7</f>
        <v>Obnova zázemia Steel aréna Košice</v>
      </c>
      <c r="F122" s="275"/>
      <c r="G122" s="275"/>
      <c r="H122" s="275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99</v>
      </c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23" t="str">
        <f>E9</f>
        <v>02 - Obnova sociálnych zariadení 1.NP</v>
      </c>
      <c r="F124" s="276"/>
      <c r="G124" s="276"/>
      <c r="H124" s="276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19</v>
      </c>
      <c r="D126" s="33"/>
      <c r="E126" s="33"/>
      <c r="F126" s="24" t="str">
        <f>F12</f>
        <v xml:space="preserve"> </v>
      </c>
      <c r="G126" s="33"/>
      <c r="H126" s="33"/>
      <c r="I126" s="26" t="s">
        <v>21</v>
      </c>
      <c r="J126" s="67" t="str">
        <f>IF(J12="","",J12)</f>
        <v>27. 1. 2023</v>
      </c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23</v>
      </c>
      <c r="D128" s="33"/>
      <c r="E128" s="33"/>
      <c r="F128" s="24" t="str">
        <f>E15</f>
        <v xml:space="preserve"> </v>
      </c>
      <c r="G128" s="33"/>
      <c r="H128" s="33"/>
      <c r="I128" s="26" t="s">
        <v>28</v>
      </c>
      <c r="J128" s="29" t="str">
        <f>E21</f>
        <v xml:space="preserve"> </v>
      </c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25.7" customHeight="1">
      <c r="A129" s="31"/>
      <c r="B129" s="32"/>
      <c r="C129" s="26" t="s">
        <v>26</v>
      </c>
      <c r="D129" s="33"/>
      <c r="E129" s="33"/>
      <c r="F129" s="24" t="str">
        <f>IF(E18="","",E18)</f>
        <v>Vyplň údaj</v>
      </c>
      <c r="G129" s="33"/>
      <c r="H129" s="33"/>
      <c r="I129" s="26" t="s">
        <v>30</v>
      </c>
      <c r="J129" s="29" t="str">
        <f>E24</f>
        <v>Ing. Miloš Singovszki, PhD., MBA</v>
      </c>
      <c r="K129" s="33"/>
      <c r="L129" s="52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5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64"/>
      <c r="B131" s="165"/>
      <c r="C131" s="166" t="s">
        <v>124</v>
      </c>
      <c r="D131" s="167" t="s">
        <v>58</v>
      </c>
      <c r="E131" s="167" t="s">
        <v>54</v>
      </c>
      <c r="F131" s="167" t="s">
        <v>55</v>
      </c>
      <c r="G131" s="167" t="s">
        <v>125</v>
      </c>
      <c r="H131" s="167" t="s">
        <v>126</v>
      </c>
      <c r="I131" s="167" t="s">
        <v>127</v>
      </c>
      <c r="J131" s="168" t="s">
        <v>103</v>
      </c>
      <c r="K131" s="169" t="s">
        <v>128</v>
      </c>
      <c r="L131" s="170"/>
      <c r="M131" s="76" t="s">
        <v>1</v>
      </c>
      <c r="N131" s="77" t="s">
        <v>37</v>
      </c>
      <c r="O131" s="77" t="s">
        <v>129</v>
      </c>
      <c r="P131" s="77" t="s">
        <v>130</v>
      </c>
      <c r="Q131" s="77" t="s">
        <v>131</v>
      </c>
      <c r="R131" s="77" t="s">
        <v>132</v>
      </c>
      <c r="S131" s="77" t="s">
        <v>133</v>
      </c>
      <c r="T131" s="78" t="s">
        <v>134</v>
      </c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</row>
    <row r="132" spans="1:65" s="2" customFormat="1" ht="22.9" customHeight="1">
      <c r="A132" s="31"/>
      <c r="B132" s="32"/>
      <c r="C132" s="83" t="s">
        <v>104</v>
      </c>
      <c r="D132" s="33"/>
      <c r="E132" s="33"/>
      <c r="F132" s="33"/>
      <c r="G132" s="33"/>
      <c r="H132" s="33"/>
      <c r="I132" s="33"/>
      <c r="J132" s="171">
        <f>BK132</f>
        <v>0</v>
      </c>
      <c r="K132" s="33"/>
      <c r="L132" s="36"/>
      <c r="M132" s="79"/>
      <c r="N132" s="172"/>
      <c r="O132" s="80"/>
      <c r="P132" s="173">
        <f>P133+P162+P253+P256</f>
        <v>0</v>
      </c>
      <c r="Q132" s="80"/>
      <c r="R132" s="173">
        <f>R133+R162+R253+R256</f>
        <v>20.11721064</v>
      </c>
      <c r="S132" s="80"/>
      <c r="T132" s="174">
        <f>T133+T162+T253+T256</f>
        <v>26.64481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72</v>
      </c>
      <c r="AU132" s="14" t="s">
        <v>105</v>
      </c>
      <c r="BK132" s="175">
        <f>BK133+BK162+BK253+BK256</f>
        <v>0</v>
      </c>
    </row>
    <row r="133" spans="1:65" s="12" customFormat="1" ht="25.9" customHeight="1">
      <c r="B133" s="176"/>
      <c r="C133" s="177"/>
      <c r="D133" s="178" t="s">
        <v>72</v>
      </c>
      <c r="E133" s="179" t="s">
        <v>135</v>
      </c>
      <c r="F133" s="179" t="s">
        <v>136</v>
      </c>
      <c r="G133" s="177"/>
      <c r="H133" s="177"/>
      <c r="I133" s="180"/>
      <c r="J133" s="181">
        <f>BK133</f>
        <v>0</v>
      </c>
      <c r="K133" s="177"/>
      <c r="L133" s="182"/>
      <c r="M133" s="183"/>
      <c r="N133" s="184"/>
      <c r="O133" s="184"/>
      <c r="P133" s="185">
        <f>P134+P137+P145+P160</f>
        <v>0</v>
      </c>
      <c r="Q133" s="184"/>
      <c r="R133" s="185">
        <f>R134+R137+R145+R160</f>
        <v>10.2219522</v>
      </c>
      <c r="S133" s="184"/>
      <c r="T133" s="186">
        <f>T134+T137+T145+T160</f>
        <v>24.219000000000001</v>
      </c>
      <c r="AR133" s="187" t="s">
        <v>81</v>
      </c>
      <c r="AT133" s="188" t="s">
        <v>72</v>
      </c>
      <c r="AU133" s="188" t="s">
        <v>73</v>
      </c>
      <c r="AY133" s="187" t="s">
        <v>137</v>
      </c>
      <c r="BK133" s="189">
        <f>BK134+BK137+BK145+BK160</f>
        <v>0</v>
      </c>
    </row>
    <row r="134" spans="1:65" s="12" customFormat="1" ht="22.9" customHeight="1">
      <c r="B134" s="176"/>
      <c r="C134" s="177"/>
      <c r="D134" s="178" t="s">
        <v>72</v>
      </c>
      <c r="E134" s="190" t="s">
        <v>138</v>
      </c>
      <c r="F134" s="190" t="s">
        <v>139</v>
      </c>
      <c r="G134" s="177"/>
      <c r="H134" s="177"/>
      <c r="I134" s="180"/>
      <c r="J134" s="191">
        <f>BK134</f>
        <v>0</v>
      </c>
      <c r="K134" s="177"/>
      <c r="L134" s="182"/>
      <c r="M134" s="183"/>
      <c r="N134" s="184"/>
      <c r="O134" s="184"/>
      <c r="P134" s="185">
        <f>SUM(P135:P136)</f>
        <v>0</v>
      </c>
      <c r="Q134" s="184"/>
      <c r="R134" s="185">
        <f>SUM(R135:R136)</f>
        <v>0.13396140000000001</v>
      </c>
      <c r="S134" s="184"/>
      <c r="T134" s="186">
        <f>SUM(T135:T136)</f>
        <v>0</v>
      </c>
      <c r="AR134" s="187" t="s">
        <v>81</v>
      </c>
      <c r="AT134" s="188" t="s">
        <v>72</v>
      </c>
      <c r="AU134" s="188" t="s">
        <v>81</v>
      </c>
      <c r="AY134" s="187" t="s">
        <v>137</v>
      </c>
      <c r="BK134" s="189">
        <f>SUM(BK135:BK136)</f>
        <v>0</v>
      </c>
    </row>
    <row r="135" spans="1:65" s="2" customFormat="1" ht="33" customHeight="1">
      <c r="A135" s="31"/>
      <c r="B135" s="32"/>
      <c r="C135" s="192" t="s">
        <v>81</v>
      </c>
      <c r="D135" s="192" t="s">
        <v>140</v>
      </c>
      <c r="E135" s="193" t="s">
        <v>141</v>
      </c>
      <c r="F135" s="194" t="s">
        <v>142</v>
      </c>
      <c r="G135" s="195" t="s">
        <v>143</v>
      </c>
      <c r="H135" s="196">
        <v>3.6</v>
      </c>
      <c r="I135" s="197"/>
      <c r="J135" s="198">
        <f>ROUND(I135*H135,2)</f>
        <v>0</v>
      </c>
      <c r="K135" s="199"/>
      <c r="L135" s="36"/>
      <c r="M135" s="200" t="s">
        <v>1</v>
      </c>
      <c r="N135" s="201" t="s">
        <v>39</v>
      </c>
      <c r="O135" s="72"/>
      <c r="P135" s="202">
        <f>O135*H135</f>
        <v>0</v>
      </c>
      <c r="Q135" s="202">
        <v>2.1235E-3</v>
      </c>
      <c r="R135" s="202">
        <f>Q135*H135</f>
        <v>7.6445999999999997E-3</v>
      </c>
      <c r="S135" s="202">
        <v>0</v>
      </c>
      <c r="T135" s="203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144</v>
      </c>
      <c r="AT135" s="204" t="s">
        <v>140</v>
      </c>
      <c r="AU135" s="204" t="s">
        <v>145</v>
      </c>
      <c r="AY135" s="14" t="s">
        <v>137</v>
      </c>
      <c r="BE135" s="205">
        <f>IF(N135="základná",J135,0)</f>
        <v>0</v>
      </c>
      <c r="BF135" s="205">
        <f>IF(N135="znížená",J135,0)</f>
        <v>0</v>
      </c>
      <c r="BG135" s="205">
        <f>IF(N135="zákl. prenesená",J135,0)</f>
        <v>0</v>
      </c>
      <c r="BH135" s="205">
        <f>IF(N135="zníž. prenesená",J135,0)</f>
        <v>0</v>
      </c>
      <c r="BI135" s="205">
        <f>IF(N135="nulová",J135,0)</f>
        <v>0</v>
      </c>
      <c r="BJ135" s="14" t="s">
        <v>145</v>
      </c>
      <c r="BK135" s="205">
        <f>ROUND(I135*H135,2)</f>
        <v>0</v>
      </c>
      <c r="BL135" s="14" t="s">
        <v>144</v>
      </c>
      <c r="BM135" s="204" t="s">
        <v>608</v>
      </c>
    </row>
    <row r="136" spans="1:65" s="2" customFormat="1" ht="24.2" customHeight="1">
      <c r="A136" s="31"/>
      <c r="B136" s="32"/>
      <c r="C136" s="206" t="s">
        <v>145</v>
      </c>
      <c r="D136" s="206" t="s">
        <v>147</v>
      </c>
      <c r="E136" s="207" t="s">
        <v>148</v>
      </c>
      <c r="F136" s="208" t="s">
        <v>149</v>
      </c>
      <c r="G136" s="209" t="s">
        <v>143</v>
      </c>
      <c r="H136" s="210">
        <v>3.6720000000000002</v>
      </c>
      <c r="I136" s="211"/>
      <c r="J136" s="212">
        <f>ROUND(I136*H136,2)</f>
        <v>0</v>
      </c>
      <c r="K136" s="213"/>
      <c r="L136" s="214"/>
      <c r="M136" s="215" t="s">
        <v>1</v>
      </c>
      <c r="N136" s="216" t="s">
        <v>39</v>
      </c>
      <c r="O136" s="72"/>
      <c r="P136" s="202">
        <f>O136*H136</f>
        <v>0</v>
      </c>
      <c r="Q136" s="202">
        <v>3.44E-2</v>
      </c>
      <c r="R136" s="202">
        <f>Q136*H136</f>
        <v>0.12631680000000001</v>
      </c>
      <c r="S136" s="202">
        <v>0</v>
      </c>
      <c r="T136" s="203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150</v>
      </c>
      <c r="AT136" s="204" t="s">
        <v>147</v>
      </c>
      <c r="AU136" s="204" t="s">
        <v>145</v>
      </c>
      <c r="AY136" s="14" t="s">
        <v>137</v>
      </c>
      <c r="BE136" s="205">
        <f>IF(N136="základná",J136,0)</f>
        <v>0</v>
      </c>
      <c r="BF136" s="205">
        <f>IF(N136="znížená",J136,0)</f>
        <v>0</v>
      </c>
      <c r="BG136" s="205">
        <f>IF(N136="zákl. prenesená",J136,0)</f>
        <v>0</v>
      </c>
      <c r="BH136" s="205">
        <f>IF(N136="zníž. prenesená",J136,0)</f>
        <v>0</v>
      </c>
      <c r="BI136" s="205">
        <f>IF(N136="nulová",J136,0)</f>
        <v>0</v>
      </c>
      <c r="BJ136" s="14" t="s">
        <v>145</v>
      </c>
      <c r="BK136" s="205">
        <f>ROUND(I136*H136,2)</f>
        <v>0</v>
      </c>
      <c r="BL136" s="14" t="s">
        <v>144</v>
      </c>
      <c r="BM136" s="204" t="s">
        <v>609</v>
      </c>
    </row>
    <row r="137" spans="1:65" s="12" customFormat="1" ht="22.9" customHeight="1">
      <c r="B137" s="176"/>
      <c r="C137" s="177"/>
      <c r="D137" s="178" t="s">
        <v>72</v>
      </c>
      <c r="E137" s="190" t="s">
        <v>152</v>
      </c>
      <c r="F137" s="190" t="s">
        <v>153</v>
      </c>
      <c r="G137" s="177"/>
      <c r="H137" s="177"/>
      <c r="I137" s="180"/>
      <c r="J137" s="191">
        <f>BK137</f>
        <v>0</v>
      </c>
      <c r="K137" s="177"/>
      <c r="L137" s="182"/>
      <c r="M137" s="183"/>
      <c r="N137" s="184"/>
      <c r="O137" s="184"/>
      <c r="P137" s="185">
        <f>SUM(P138:P144)</f>
        <v>0</v>
      </c>
      <c r="Q137" s="184"/>
      <c r="R137" s="185">
        <f>SUM(R138:R144)</f>
        <v>9.6079907999999996</v>
      </c>
      <c r="S137" s="184"/>
      <c r="T137" s="186">
        <f>SUM(T138:T144)</f>
        <v>0</v>
      </c>
      <c r="AR137" s="187" t="s">
        <v>81</v>
      </c>
      <c r="AT137" s="188" t="s">
        <v>72</v>
      </c>
      <c r="AU137" s="188" t="s">
        <v>81</v>
      </c>
      <c r="AY137" s="187" t="s">
        <v>137</v>
      </c>
      <c r="BK137" s="189">
        <f>SUM(BK138:BK144)</f>
        <v>0</v>
      </c>
    </row>
    <row r="138" spans="1:65" s="2" customFormat="1" ht="33" customHeight="1">
      <c r="A138" s="31"/>
      <c r="B138" s="32"/>
      <c r="C138" s="192" t="s">
        <v>610</v>
      </c>
      <c r="D138" s="192" t="s">
        <v>140</v>
      </c>
      <c r="E138" s="193" t="s">
        <v>155</v>
      </c>
      <c r="F138" s="194" t="s">
        <v>156</v>
      </c>
      <c r="G138" s="195" t="s">
        <v>143</v>
      </c>
      <c r="H138" s="196">
        <v>250</v>
      </c>
      <c r="I138" s="197"/>
      <c r="J138" s="198">
        <f t="shared" ref="J138:J144" si="0">ROUND(I138*H138,2)</f>
        <v>0</v>
      </c>
      <c r="K138" s="199"/>
      <c r="L138" s="36"/>
      <c r="M138" s="200" t="s">
        <v>1</v>
      </c>
      <c r="N138" s="201" t="s">
        <v>39</v>
      </c>
      <c r="O138" s="72"/>
      <c r="P138" s="202">
        <f t="shared" ref="P138:P144" si="1">O138*H138</f>
        <v>0</v>
      </c>
      <c r="Q138" s="202">
        <v>1.899E-2</v>
      </c>
      <c r="R138" s="202">
        <f t="shared" ref="R138:R144" si="2">Q138*H138</f>
        <v>4.7474999999999996</v>
      </c>
      <c r="S138" s="202">
        <v>0</v>
      </c>
      <c r="T138" s="203">
        <f t="shared" ref="T138:T144" si="3"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144</v>
      </c>
      <c r="AT138" s="204" t="s">
        <v>140</v>
      </c>
      <c r="AU138" s="204" t="s">
        <v>145</v>
      </c>
      <c r="AY138" s="14" t="s">
        <v>137</v>
      </c>
      <c r="BE138" s="205">
        <f t="shared" ref="BE138:BE144" si="4">IF(N138="základná",J138,0)</f>
        <v>0</v>
      </c>
      <c r="BF138" s="205">
        <f t="shared" ref="BF138:BF144" si="5">IF(N138="znížená",J138,0)</f>
        <v>0</v>
      </c>
      <c r="BG138" s="205">
        <f t="shared" ref="BG138:BG144" si="6">IF(N138="zákl. prenesená",J138,0)</f>
        <v>0</v>
      </c>
      <c r="BH138" s="205">
        <f t="shared" ref="BH138:BH144" si="7">IF(N138="zníž. prenesená",J138,0)</f>
        <v>0</v>
      </c>
      <c r="BI138" s="205">
        <f t="shared" ref="BI138:BI144" si="8">IF(N138="nulová",J138,0)</f>
        <v>0</v>
      </c>
      <c r="BJ138" s="14" t="s">
        <v>145</v>
      </c>
      <c r="BK138" s="205">
        <f t="shared" ref="BK138:BK144" si="9">ROUND(I138*H138,2)</f>
        <v>0</v>
      </c>
      <c r="BL138" s="14" t="s">
        <v>144</v>
      </c>
      <c r="BM138" s="204" t="s">
        <v>611</v>
      </c>
    </row>
    <row r="139" spans="1:65" s="2" customFormat="1" ht="24.2" customHeight="1">
      <c r="A139" s="31"/>
      <c r="B139" s="32"/>
      <c r="C139" s="192" t="s">
        <v>144</v>
      </c>
      <c r="D139" s="192" t="s">
        <v>140</v>
      </c>
      <c r="E139" s="193" t="s">
        <v>158</v>
      </c>
      <c r="F139" s="194" t="s">
        <v>159</v>
      </c>
      <c r="G139" s="195" t="s">
        <v>143</v>
      </c>
      <c r="H139" s="196">
        <v>261.39999999999998</v>
      </c>
      <c r="I139" s="197"/>
      <c r="J139" s="198">
        <f t="shared" si="0"/>
        <v>0</v>
      </c>
      <c r="K139" s="199"/>
      <c r="L139" s="36"/>
      <c r="M139" s="200" t="s">
        <v>1</v>
      </c>
      <c r="N139" s="201" t="s">
        <v>39</v>
      </c>
      <c r="O139" s="72"/>
      <c r="P139" s="202">
        <f t="shared" si="1"/>
        <v>0</v>
      </c>
      <c r="Q139" s="202">
        <v>2.2499999999999999E-4</v>
      </c>
      <c r="R139" s="202">
        <f t="shared" si="2"/>
        <v>5.8814999999999992E-2</v>
      </c>
      <c r="S139" s="202">
        <v>0</v>
      </c>
      <c r="T139" s="20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144</v>
      </c>
      <c r="AT139" s="204" t="s">
        <v>140</v>
      </c>
      <c r="AU139" s="204" t="s">
        <v>145</v>
      </c>
      <c r="AY139" s="14" t="s">
        <v>137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4" t="s">
        <v>145</v>
      </c>
      <c r="BK139" s="205">
        <f t="shared" si="9"/>
        <v>0</v>
      </c>
      <c r="BL139" s="14" t="s">
        <v>144</v>
      </c>
      <c r="BM139" s="204" t="s">
        <v>612</v>
      </c>
    </row>
    <row r="140" spans="1:65" s="2" customFormat="1" ht="24.2" customHeight="1">
      <c r="A140" s="31"/>
      <c r="B140" s="32"/>
      <c r="C140" s="192" t="s">
        <v>161</v>
      </c>
      <c r="D140" s="192" t="s">
        <v>140</v>
      </c>
      <c r="E140" s="193" t="s">
        <v>162</v>
      </c>
      <c r="F140" s="194" t="s">
        <v>163</v>
      </c>
      <c r="G140" s="195" t="s">
        <v>143</v>
      </c>
      <c r="H140" s="196">
        <v>254.2</v>
      </c>
      <c r="I140" s="197"/>
      <c r="J140" s="198">
        <f t="shared" si="0"/>
        <v>0</v>
      </c>
      <c r="K140" s="199"/>
      <c r="L140" s="36"/>
      <c r="M140" s="200" t="s">
        <v>1</v>
      </c>
      <c r="N140" s="201" t="s">
        <v>39</v>
      </c>
      <c r="O140" s="72"/>
      <c r="P140" s="202">
        <f t="shared" si="1"/>
        <v>0</v>
      </c>
      <c r="Q140" s="202">
        <v>4.9350000000000002E-3</v>
      </c>
      <c r="R140" s="202">
        <f t="shared" si="2"/>
        <v>1.2544770000000001</v>
      </c>
      <c r="S140" s="202">
        <v>0</v>
      </c>
      <c r="T140" s="20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144</v>
      </c>
      <c r="AT140" s="204" t="s">
        <v>140</v>
      </c>
      <c r="AU140" s="204" t="s">
        <v>145</v>
      </c>
      <c r="AY140" s="14" t="s">
        <v>137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4" t="s">
        <v>145</v>
      </c>
      <c r="BK140" s="205">
        <f t="shared" si="9"/>
        <v>0</v>
      </c>
      <c r="BL140" s="14" t="s">
        <v>144</v>
      </c>
      <c r="BM140" s="204" t="s">
        <v>613</v>
      </c>
    </row>
    <row r="141" spans="1:65" s="2" customFormat="1" ht="24.2" customHeight="1">
      <c r="A141" s="31"/>
      <c r="B141" s="32"/>
      <c r="C141" s="192" t="s">
        <v>152</v>
      </c>
      <c r="D141" s="192" t="s">
        <v>140</v>
      </c>
      <c r="E141" s="193" t="s">
        <v>165</v>
      </c>
      <c r="F141" s="194" t="s">
        <v>166</v>
      </c>
      <c r="G141" s="195" t="s">
        <v>143</v>
      </c>
      <c r="H141" s="196">
        <v>7.2</v>
      </c>
      <c r="I141" s="197"/>
      <c r="J141" s="198">
        <f t="shared" si="0"/>
        <v>0</v>
      </c>
      <c r="K141" s="199"/>
      <c r="L141" s="36"/>
      <c r="M141" s="200" t="s">
        <v>1</v>
      </c>
      <c r="N141" s="201" t="s">
        <v>39</v>
      </c>
      <c r="O141" s="72"/>
      <c r="P141" s="202">
        <f t="shared" si="1"/>
        <v>0</v>
      </c>
      <c r="Q141" s="202">
        <v>5.1539999999999997E-3</v>
      </c>
      <c r="R141" s="202">
        <f t="shared" si="2"/>
        <v>3.7108799999999997E-2</v>
      </c>
      <c r="S141" s="202">
        <v>0</v>
      </c>
      <c r="T141" s="20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144</v>
      </c>
      <c r="AT141" s="204" t="s">
        <v>140</v>
      </c>
      <c r="AU141" s="204" t="s">
        <v>145</v>
      </c>
      <c r="AY141" s="14" t="s">
        <v>137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4" t="s">
        <v>145</v>
      </c>
      <c r="BK141" s="205">
        <f t="shared" si="9"/>
        <v>0</v>
      </c>
      <c r="BL141" s="14" t="s">
        <v>144</v>
      </c>
      <c r="BM141" s="204" t="s">
        <v>614</v>
      </c>
    </row>
    <row r="142" spans="1:65" s="2" customFormat="1" ht="24.2" customHeight="1">
      <c r="A142" s="31"/>
      <c r="B142" s="32"/>
      <c r="C142" s="192" t="s">
        <v>168</v>
      </c>
      <c r="D142" s="192" t="s">
        <v>140</v>
      </c>
      <c r="E142" s="193" t="s">
        <v>169</v>
      </c>
      <c r="F142" s="194" t="s">
        <v>170</v>
      </c>
      <c r="G142" s="195" t="s">
        <v>143</v>
      </c>
      <c r="H142" s="196">
        <v>70.150000000000006</v>
      </c>
      <c r="I142" s="197"/>
      <c r="J142" s="198">
        <f t="shared" si="0"/>
        <v>0</v>
      </c>
      <c r="K142" s="199"/>
      <c r="L142" s="36"/>
      <c r="M142" s="200" t="s">
        <v>1</v>
      </c>
      <c r="N142" s="201" t="s">
        <v>39</v>
      </c>
      <c r="O142" s="72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144</v>
      </c>
      <c r="AT142" s="204" t="s">
        <v>140</v>
      </c>
      <c r="AU142" s="204" t="s">
        <v>145</v>
      </c>
      <c r="AY142" s="14" t="s">
        <v>137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4" t="s">
        <v>145</v>
      </c>
      <c r="BK142" s="205">
        <f t="shared" si="9"/>
        <v>0</v>
      </c>
      <c r="BL142" s="14" t="s">
        <v>144</v>
      </c>
      <c r="BM142" s="204" t="s">
        <v>615</v>
      </c>
    </row>
    <row r="143" spans="1:65" s="2" customFormat="1" ht="24.2" customHeight="1">
      <c r="A143" s="31"/>
      <c r="B143" s="32"/>
      <c r="C143" s="206" t="s">
        <v>150</v>
      </c>
      <c r="D143" s="206" t="s">
        <v>147</v>
      </c>
      <c r="E143" s="207" t="s">
        <v>172</v>
      </c>
      <c r="F143" s="208" t="s">
        <v>173</v>
      </c>
      <c r="G143" s="209" t="s">
        <v>174</v>
      </c>
      <c r="H143" s="210">
        <v>42.09</v>
      </c>
      <c r="I143" s="211"/>
      <c r="J143" s="212">
        <f t="shared" si="0"/>
        <v>0</v>
      </c>
      <c r="K143" s="213"/>
      <c r="L143" s="214"/>
      <c r="M143" s="215" t="s">
        <v>1</v>
      </c>
      <c r="N143" s="216" t="s">
        <v>39</v>
      </c>
      <c r="O143" s="72"/>
      <c r="P143" s="202">
        <f t="shared" si="1"/>
        <v>0</v>
      </c>
      <c r="Q143" s="202">
        <v>1E-3</v>
      </c>
      <c r="R143" s="202">
        <f t="shared" si="2"/>
        <v>4.2090000000000002E-2</v>
      </c>
      <c r="S143" s="202">
        <v>0</v>
      </c>
      <c r="T143" s="20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150</v>
      </c>
      <c r="AT143" s="204" t="s">
        <v>147</v>
      </c>
      <c r="AU143" s="204" t="s">
        <v>145</v>
      </c>
      <c r="AY143" s="14" t="s">
        <v>137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4" t="s">
        <v>145</v>
      </c>
      <c r="BK143" s="205">
        <f t="shared" si="9"/>
        <v>0</v>
      </c>
      <c r="BL143" s="14" t="s">
        <v>144</v>
      </c>
      <c r="BM143" s="204" t="s">
        <v>616</v>
      </c>
    </row>
    <row r="144" spans="1:65" s="2" customFormat="1" ht="24.2" customHeight="1">
      <c r="A144" s="31"/>
      <c r="B144" s="32"/>
      <c r="C144" s="192" t="s">
        <v>154</v>
      </c>
      <c r="D144" s="192" t="s">
        <v>140</v>
      </c>
      <c r="E144" s="193" t="s">
        <v>177</v>
      </c>
      <c r="F144" s="194" t="s">
        <v>178</v>
      </c>
      <c r="G144" s="195" t="s">
        <v>143</v>
      </c>
      <c r="H144" s="196">
        <v>100</v>
      </c>
      <c r="I144" s="197"/>
      <c r="J144" s="198">
        <f t="shared" si="0"/>
        <v>0</v>
      </c>
      <c r="K144" s="199"/>
      <c r="L144" s="36"/>
      <c r="M144" s="200" t="s">
        <v>1</v>
      </c>
      <c r="N144" s="201" t="s">
        <v>39</v>
      </c>
      <c r="O144" s="72"/>
      <c r="P144" s="202">
        <f t="shared" si="1"/>
        <v>0</v>
      </c>
      <c r="Q144" s="202">
        <v>3.4680000000000002E-2</v>
      </c>
      <c r="R144" s="202">
        <f t="shared" si="2"/>
        <v>3.4680000000000004</v>
      </c>
      <c r="S144" s="202">
        <v>0</v>
      </c>
      <c r="T144" s="20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144</v>
      </c>
      <c r="AT144" s="204" t="s">
        <v>140</v>
      </c>
      <c r="AU144" s="204" t="s">
        <v>145</v>
      </c>
      <c r="AY144" s="14" t="s">
        <v>137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4" t="s">
        <v>145</v>
      </c>
      <c r="BK144" s="205">
        <f t="shared" si="9"/>
        <v>0</v>
      </c>
      <c r="BL144" s="14" t="s">
        <v>144</v>
      </c>
      <c r="BM144" s="204" t="s">
        <v>617</v>
      </c>
    </row>
    <row r="145" spans="1:65" s="12" customFormat="1" ht="22.9" customHeight="1">
      <c r="B145" s="176"/>
      <c r="C145" s="177"/>
      <c r="D145" s="178" t="s">
        <v>72</v>
      </c>
      <c r="E145" s="190" t="s">
        <v>180</v>
      </c>
      <c r="F145" s="190" t="s">
        <v>181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SUM(P146:P159)</f>
        <v>0</v>
      </c>
      <c r="Q145" s="184"/>
      <c r="R145" s="185">
        <f>SUM(R146:R159)</f>
        <v>0.48000000000000004</v>
      </c>
      <c r="S145" s="184"/>
      <c r="T145" s="186">
        <f>SUM(T146:T159)</f>
        <v>24.219000000000001</v>
      </c>
      <c r="AR145" s="187" t="s">
        <v>81</v>
      </c>
      <c r="AT145" s="188" t="s">
        <v>72</v>
      </c>
      <c r="AU145" s="188" t="s">
        <v>81</v>
      </c>
      <c r="AY145" s="187" t="s">
        <v>137</v>
      </c>
      <c r="BK145" s="189">
        <f>SUM(BK146:BK159)</f>
        <v>0</v>
      </c>
    </row>
    <row r="146" spans="1:65" s="2" customFormat="1" ht="24.2" customHeight="1">
      <c r="A146" s="31"/>
      <c r="B146" s="32"/>
      <c r="C146" s="192" t="s">
        <v>618</v>
      </c>
      <c r="D146" s="192" t="s">
        <v>140</v>
      </c>
      <c r="E146" s="193" t="s">
        <v>183</v>
      </c>
      <c r="F146" s="194" t="s">
        <v>184</v>
      </c>
      <c r="G146" s="195" t="s">
        <v>143</v>
      </c>
      <c r="H146" s="196">
        <v>250</v>
      </c>
      <c r="I146" s="197"/>
      <c r="J146" s="198">
        <f t="shared" ref="J146:J159" si="10">ROUND(I146*H146,2)</f>
        <v>0</v>
      </c>
      <c r="K146" s="199"/>
      <c r="L146" s="36"/>
      <c r="M146" s="200" t="s">
        <v>1</v>
      </c>
      <c r="N146" s="201" t="s">
        <v>39</v>
      </c>
      <c r="O146" s="72"/>
      <c r="P146" s="202">
        <f t="shared" ref="P146:P159" si="11">O146*H146</f>
        <v>0</v>
      </c>
      <c r="Q146" s="202">
        <v>1.92E-3</v>
      </c>
      <c r="R146" s="202">
        <f t="shared" ref="R146:R159" si="12">Q146*H146</f>
        <v>0.48000000000000004</v>
      </c>
      <c r="S146" s="202">
        <v>0</v>
      </c>
      <c r="T146" s="203">
        <f t="shared" ref="T146:T159" si="13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144</v>
      </c>
      <c r="AT146" s="204" t="s">
        <v>140</v>
      </c>
      <c r="AU146" s="204" t="s">
        <v>145</v>
      </c>
      <c r="AY146" s="14" t="s">
        <v>137</v>
      </c>
      <c r="BE146" s="205">
        <f t="shared" ref="BE146:BE159" si="14">IF(N146="základná",J146,0)</f>
        <v>0</v>
      </c>
      <c r="BF146" s="205">
        <f t="shared" ref="BF146:BF159" si="15">IF(N146="znížená",J146,0)</f>
        <v>0</v>
      </c>
      <c r="BG146" s="205">
        <f t="shared" ref="BG146:BG159" si="16">IF(N146="zákl. prenesená",J146,0)</f>
        <v>0</v>
      </c>
      <c r="BH146" s="205">
        <f t="shared" ref="BH146:BH159" si="17">IF(N146="zníž. prenesená",J146,0)</f>
        <v>0</v>
      </c>
      <c r="BI146" s="205">
        <f t="shared" ref="BI146:BI159" si="18">IF(N146="nulová",J146,0)</f>
        <v>0</v>
      </c>
      <c r="BJ146" s="14" t="s">
        <v>145</v>
      </c>
      <c r="BK146" s="205">
        <f t="shared" ref="BK146:BK159" si="19">ROUND(I146*H146,2)</f>
        <v>0</v>
      </c>
      <c r="BL146" s="14" t="s">
        <v>144</v>
      </c>
      <c r="BM146" s="204" t="s">
        <v>619</v>
      </c>
    </row>
    <row r="147" spans="1:65" s="2" customFormat="1" ht="16.5" customHeight="1">
      <c r="A147" s="31"/>
      <c r="B147" s="32"/>
      <c r="C147" s="192" t="s">
        <v>186</v>
      </c>
      <c r="D147" s="192" t="s">
        <v>140</v>
      </c>
      <c r="E147" s="193" t="s">
        <v>187</v>
      </c>
      <c r="F147" s="194" t="s">
        <v>188</v>
      </c>
      <c r="G147" s="195" t="s">
        <v>143</v>
      </c>
      <c r="H147" s="196">
        <v>100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39</v>
      </c>
      <c r="O147" s="72"/>
      <c r="P147" s="202">
        <f t="shared" si="11"/>
        <v>0</v>
      </c>
      <c r="Q147" s="202">
        <v>0</v>
      </c>
      <c r="R147" s="202">
        <f t="shared" si="12"/>
        <v>0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144</v>
      </c>
      <c r="AT147" s="204" t="s">
        <v>140</v>
      </c>
      <c r="AU147" s="204" t="s">
        <v>145</v>
      </c>
      <c r="AY147" s="14" t="s">
        <v>137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145</v>
      </c>
      <c r="BK147" s="205">
        <f t="shared" si="19"/>
        <v>0</v>
      </c>
      <c r="BL147" s="14" t="s">
        <v>144</v>
      </c>
      <c r="BM147" s="204" t="s">
        <v>620</v>
      </c>
    </row>
    <row r="148" spans="1:65" s="2" customFormat="1" ht="16.5" customHeight="1">
      <c r="A148" s="31"/>
      <c r="B148" s="32"/>
      <c r="C148" s="192" t="s">
        <v>190</v>
      </c>
      <c r="D148" s="192" t="s">
        <v>140</v>
      </c>
      <c r="E148" s="193" t="s">
        <v>191</v>
      </c>
      <c r="F148" s="194" t="s">
        <v>192</v>
      </c>
      <c r="G148" s="195" t="s">
        <v>143</v>
      </c>
      <c r="H148" s="196">
        <v>70.150000000000006</v>
      </c>
      <c r="I148" s="197"/>
      <c r="J148" s="198">
        <f t="shared" si="10"/>
        <v>0</v>
      </c>
      <c r="K148" s="199"/>
      <c r="L148" s="36"/>
      <c r="M148" s="200" t="s">
        <v>1</v>
      </c>
      <c r="N148" s="201" t="s">
        <v>39</v>
      </c>
      <c r="O148" s="72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193</v>
      </c>
      <c r="AT148" s="204" t="s">
        <v>140</v>
      </c>
      <c r="AU148" s="204" t="s">
        <v>145</v>
      </c>
      <c r="AY148" s="14" t="s">
        <v>137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145</v>
      </c>
      <c r="BK148" s="205">
        <f t="shared" si="19"/>
        <v>0</v>
      </c>
      <c r="BL148" s="14" t="s">
        <v>193</v>
      </c>
      <c r="BM148" s="204" t="s">
        <v>621</v>
      </c>
    </row>
    <row r="149" spans="1:65" s="2" customFormat="1" ht="33" customHeight="1">
      <c r="A149" s="31"/>
      <c r="B149" s="32"/>
      <c r="C149" s="192" t="s">
        <v>195</v>
      </c>
      <c r="D149" s="192" t="s">
        <v>140</v>
      </c>
      <c r="E149" s="193" t="s">
        <v>196</v>
      </c>
      <c r="F149" s="194" t="s">
        <v>197</v>
      </c>
      <c r="G149" s="195" t="s">
        <v>143</v>
      </c>
      <c r="H149" s="196">
        <v>70.150000000000006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39</v>
      </c>
      <c r="O149" s="72"/>
      <c r="P149" s="202">
        <f t="shared" si="11"/>
        <v>0</v>
      </c>
      <c r="Q149" s="202">
        <v>0</v>
      </c>
      <c r="R149" s="202">
        <f t="shared" si="12"/>
        <v>0</v>
      </c>
      <c r="S149" s="202">
        <v>0.02</v>
      </c>
      <c r="T149" s="203">
        <f t="shared" si="13"/>
        <v>1.4030000000000002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144</v>
      </c>
      <c r="AT149" s="204" t="s">
        <v>140</v>
      </c>
      <c r="AU149" s="204" t="s">
        <v>145</v>
      </c>
      <c r="AY149" s="14" t="s">
        <v>137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145</v>
      </c>
      <c r="BK149" s="205">
        <f t="shared" si="19"/>
        <v>0</v>
      </c>
      <c r="BL149" s="14" t="s">
        <v>144</v>
      </c>
      <c r="BM149" s="204" t="s">
        <v>622</v>
      </c>
    </row>
    <row r="150" spans="1:65" s="2" customFormat="1" ht="24.2" customHeight="1">
      <c r="A150" s="31"/>
      <c r="B150" s="32"/>
      <c r="C150" s="192" t="s">
        <v>199</v>
      </c>
      <c r="D150" s="192" t="s">
        <v>140</v>
      </c>
      <c r="E150" s="193" t="s">
        <v>200</v>
      </c>
      <c r="F150" s="194" t="s">
        <v>201</v>
      </c>
      <c r="G150" s="195" t="s">
        <v>202</v>
      </c>
      <c r="H150" s="196">
        <v>21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39</v>
      </c>
      <c r="O150" s="72"/>
      <c r="P150" s="202">
        <f t="shared" si="11"/>
        <v>0</v>
      </c>
      <c r="Q150" s="202">
        <v>0</v>
      </c>
      <c r="R150" s="202">
        <f t="shared" si="12"/>
        <v>0</v>
      </c>
      <c r="S150" s="202">
        <v>2.4E-2</v>
      </c>
      <c r="T150" s="203">
        <f t="shared" si="13"/>
        <v>0.504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144</v>
      </c>
      <c r="AT150" s="204" t="s">
        <v>140</v>
      </c>
      <c r="AU150" s="204" t="s">
        <v>145</v>
      </c>
      <c r="AY150" s="14" t="s">
        <v>137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145</v>
      </c>
      <c r="BK150" s="205">
        <f t="shared" si="19"/>
        <v>0</v>
      </c>
      <c r="BL150" s="14" t="s">
        <v>144</v>
      </c>
      <c r="BM150" s="204" t="s">
        <v>623</v>
      </c>
    </row>
    <row r="151" spans="1:65" s="2" customFormat="1" ht="24.2" customHeight="1">
      <c r="A151" s="31"/>
      <c r="B151" s="32"/>
      <c r="C151" s="192" t="s">
        <v>204</v>
      </c>
      <c r="D151" s="192" t="s">
        <v>140</v>
      </c>
      <c r="E151" s="193" t="s">
        <v>205</v>
      </c>
      <c r="F151" s="194" t="s">
        <v>206</v>
      </c>
      <c r="G151" s="195" t="s">
        <v>207</v>
      </c>
      <c r="H151" s="196">
        <v>6.6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39</v>
      </c>
      <c r="O151" s="72"/>
      <c r="P151" s="202">
        <f t="shared" si="11"/>
        <v>0</v>
      </c>
      <c r="Q151" s="202">
        <v>0</v>
      </c>
      <c r="R151" s="202">
        <f t="shared" si="12"/>
        <v>0</v>
      </c>
      <c r="S151" s="202">
        <v>4.0000000000000001E-3</v>
      </c>
      <c r="T151" s="203">
        <f t="shared" si="13"/>
        <v>2.64E-2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144</v>
      </c>
      <c r="AT151" s="204" t="s">
        <v>140</v>
      </c>
      <c r="AU151" s="204" t="s">
        <v>145</v>
      </c>
      <c r="AY151" s="14" t="s">
        <v>137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145</v>
      </c>
      <c r="BK151" s="205">
        <f t="shared" si="19"/>
        <v>0</v>
      </c>
      <c r="BL151" s="14" t="s">
        <v>144</v>
      </c>
      <c r="BM151" s="204" t="s">
        <v>624</v>
      </c>
    </row>
    <row r="152" spans="1:65" s="2" customFormat="1" ht="33" customHeight="1">
      <c r="A152" s="31"/>
      <c r="B152" s="32"/>
      <c r="C152" s="192" t="s">
        <v>176</v>
      </c>
      <c r="D152" s="192" t="s">
        <v>140</v>
      </c>
      <c r="E152" s="193" t="s">
        <v>210</v>
      </c>
      <c r="F152" s="194" t="s">
        <v>211</v>
      </c>
      <c r="G152" s="195" t="s">
        <v>143</v>
      </c>
      <c r="H152" s="196">
        <v>250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39</v>
      </c>
      <c r="O152" s="72"/>
      <c r="P152" s="202">
        <f t="shared" si="11"/>
        <v>0</v>
      </c>
      <c r="Q152" s="202">
        <v>0</v>
      </c>
      <c r="R152" s="202">
        <f t="shared" si="12"/>
        <v>0</v>
      </c>
      <c r="S152" s="202">
        <v>0.02</v>
      </c>
      <c r="T152" s="203">
        <f t="shared" si="13"/>
        <v>5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144</v>
      </c>
      <c r="AT152" s="204" t="s">
        <v>140</v>
      </c>
      <c r="AU152" s="204" t="s">
        <v>145</v>
      </c>
      <c r="AY152" s="14" t="s">
        <v>137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145</v>
      </c>
      <c r="BK152" s="205">
        <f t="shared" si="19"/>
        <v>0</v>
      </c>
      <c r="BL152" s="14" t="s">
        <v>144</v>
      </c>
      <c r="BM152" s="204" t="s">
        <v>625</v>
      </c>
    </row>
    <row r="153" spans="1:65" s="2" customFormat="1" ht="37.9" customHeight="1">
      <c r="A153" s="31"/>
      <c r="B153" s="32"/>
      <c r="C153" s="192" t="s">
        <v>193</v>
      </c>
      <c r="D153" s="192" t="s">
        <v>140</v>
      </c>
      <c r="E153" s="193" t="s">
        <v>213</v>
      </c>
      <c r="F153" s="194" t="s">
        <v>214</v>
      </c>
      <c r="G153" s="195" t="s">
        <v>143</v>
      </c>
      <c r="H153" s="196">
        <v>254.2</v>
      </c>
      <c r="I153" s="197"/>
      <c r="J153" s="198">
        <f t="shared" si="10"/>
        <v>0</v>
      </c>
      <c r="K153" s="199"/>
      <c r="L153" s="36"/>
      <c r="M153" s="200" t="s">
        <v>1</v>
      </c>
      <c r="N153" s="201" t="s">
        <v>39</v>
      </c>
      <c r="O153" s="72"/>
      <c r="P153" s="202">
        <f t="shared" si="11"/>
        <v>0</v>
      </c>
      <c r="Q153" s="202">
        <v>0</v>
      </c>
      <c r="R153" s="202">
        <f t="shared" si="12"/>
        <v>0</v>
      </c>
      <c r="S153" s="202">
        <v>6.8000000000000005E-2</v>
      </c>
      <c r="T153" s="203">
        <f t="shared" si="13"/>
        <v>17.285599999999999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144</v>
      </c>
      <c r="AT153" s="204" t="s">
        <v>140</v>
      </c>
      <c r="AU153" s="204" t="s">
        <v>145</v>
      </c>
      <c r="AY153" s="14" t="s">
        <v>137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4" t="s">
        <v>145</v>
      </c>
      <c r="BK153" s="205">
        <f t="shared" si="19"/>
        <v>0</v>
      </c>
      <c r="BL153" s="14" t="s">
        <v>144</v>
      </c>
      <c r="BM153" s="204" t="s">
        <v>626</v>
      </c>
    </row>
    <row r="154" spans="1:65" s="2" customFormat="1" ht="21.75" customHeight="1">
      <c r="A154" s="31"/>
      <c r="B154" s="32"/>
      <c r="C154" s="192" t="s">
        <v>216</v>
      </c>
      <c r="D154" s="192" t="s">
        <v>140</v>
      </c>
      <c r="E154" s="193" t="s">
        <v>217</v>
      </c>
      <c r="F154" s="194" t="s">
        <v>218</v>
      </c>
      <c r="G154" s="195" t="s">
        <v>219</v>
      </c>
      <c r="H154" s="196">
        <v>26.645</v>
      </c>
      <c r="I154" s="197"/>
      <c r="J154" s="198">
        <f t="shared" si="10"/>
        <v>0</v>
      </c>
      <c r="K154" s="199"/>
      <c r="L154" s="36"/>
      <c r="M154" s="200" t="s">
        <v>1</v>
      </c>
      <c r="N154" s="201" t="s">
        <v>39</v>
      </c>
      <c r="O154" s="72"/>
      <c r="P154" s="202">
        <f t="shared" si="11"/>
        <v>0</v>
      </c>
      <c r="Q154" s="202">
        <v>0</v>
      </c>
      <c r="R154" s="202">
        <f t="shared" si="12"/>
        <v>0</v>
      </c>
      <c r="S154" s="202">
        <v>0</v>
      </c>
      <c r="T154" s="203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144</v>
      </c>
      <c r="AT154" s="204" t="s">
        <v>140</v>
      </c>
      <c r="AU154" s="204" t="s">
        <v>145</v>
      </c>
      <c r="AY154" s="14" t="s">
        <v>137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14" t="s">
        <v>145</v>
      </c>
      <c r="BK154" s="205">
        <f t="shared" si="19"/>
        <v>0</v>
      </c>
      <c r="BL154" s="14" t="s">
        <v>144</v>
      </c>
      <c r="BM154" s="204" t="s">
        <v>627</v>
      </c>
    </row>
    <row r="155" spans="1:65" s="2" customFormat="1" ht="24.2" customHeight="1">
      <c r="A155" s="31"/>
      <c r="B155" s="32"/>
      <c r="C155" s="192" t="s">
        <v>221</v>
      </c>
      <c r="D155" s="192" t="s">
        <v>140</v>
      </c>
      <c r="E155" s="193" t="s">
        <v>222</v>
      </c>
      <c r="F155" s="194" t="s">
        <v>223</v>
      </c>
      <c r="G155" s="195" t="s">
        <v>219</v>
      </c>
      <c r="H155" s="196">
        <v>266.45</v>
      </c>
      <c r="I155" s="197"/>
      <c r="J155" s="198">
        <f t="shared" si="10"/>
        <v>0</v>
      </c>
      <c r="K155" s="199"/>
      <c r="L155" s="36"/>
      <c r="M155" s="200" t="s">
        <v>1</v>
      </c>
      <c r="N155" s="201" t="s">
        <v>39</v>
      </c>
      <c r="O155" s="72"/>
      <c r="P155" s="202">
        <f t="shared" si="11"/>
        <v>0</v>
      </c>
      <c r="Q155" s="202">
        <v>0</v>
      </c>
      <c r="R155" s="202">
        <f t="shared" si="12"/>
        <v>0</v>
      </c>
      <c r="S155" s="202">
        <v>0</v>
      </c>
      <c r="T155" s="203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144</v>
      </c>
      <c r="AT155" s="204" t="s">
        <v>140</v>
      </c>
      <c r="AU155" s="204" t="s">
        <v>145</v>
      </c>
      <c r="AY155" s="14" t="s">
        <v>137</v>
      </c>
      <c r="BE155" s="205">
        <f t="shared" si="14"/>
        <v>0</v>
      </c>
      <c r="BF155" s="205">
        <f t="shared" si="15"/>
        <v>0</v>
      </c>
      <c r="BG155" s="205">
        <f t="shared" si="16"/>
        <v>0</v>
      </c>
      <c r="BH155" s="205">
        <f t="shared" si="17"/>
        <v>0</v>
      </c>
      <c r="BI155" s="205">
        <f t="shared" si="18"/>
        <v>0</v>
      </c>
      <c r="BJ155" s="14" t="s">
        <v>145</v>
      </c>
      <c r="BK155" s="205">
        <f t="shared" si="19"/>
        <v>0</v>
      </c>
      <c r="BL155" s="14" t="s">
        <v>144</v>
      </c>
      <c r="BM155" s="204" t="s">
        <v>628</v>
      </c>
    </row>
    <row r="156" spans="1:65" s="2" customFormat="1" ht="24.2" customHeight="1">
      <c r="A156" s="31"/>
      <c r="B156" s="32"/>
      <c r="C156" s="192" t="s">
        <v>225</v>
      </c>
      <c r="D156" s="192" t="s">
        <v>140</v>
      </c>
      <c r="E156" s="193" t="s">
        <v>226</v>
      </c>
      <c r="F156" s="194" t="s">
        <v>227</v>
      </c>
      <c r="G156" s="195" t="s">
        <v>219</v>
      </c>
      <c r="H156" s="196">
        <v>26.645</v>
      </c>
      <c r="I156" s="197"/>
      <c r="J156" s="198">
        <f t="shared" si="10"/>
        <v>0</v>
      </c>
      <c r="K156" s="199"/>
      <c r="L156" s="36"/>
      <c r="M156" s="200" t="s">
        <v>1</v>
      </c>
      <c r="N156" s="201" t="s">
        <v>39</v>
      </c>
      <c r="O156" s="72"/>
      <c r="P156" s="202">
        <f t="shared" si="11"/>
        <v>0</v>
      </c>
      <c r="Q156" s="202">
        <v>0</v>
      </c>
      <c r="R156" s="202">
        <f t="shared" si="12"/>
        <v>0</v>
      </c>
      <c r="S156" s="202">
        <v>0</v>
      </c>
      <c r="T156" s="203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144</v>
      </c>
      <c r="AT156" s="204" t="s">
        <v>140</v>
      </c>
      <c r="AU156" s="204" t="s">
        <v>145</v>
      </c>
      <c r="AY156" s="14" t="s">
        <v>137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14" t="s">
        <v>145</v>
      </c>
      <c r="BK156" s="205">
        <f t="shared" si="19"/>
        <v>0</v>
      </c>
      <c r="BL156" s="14" t="s">
        <v>144</v>
      </c>
      <c r="BM156" s="204" t="s">
        <v>629</v>
      </c>
    </row>
    <row r="157" spans="1:65" s="2" customFormat="1" ht="24.2" customHeight="1">
      <c r="A157" s="31"/>
      <c r="B157" s="32"/>
      <c r="C157" s="192" t="s">
        <v>7</v>
      </c>
      <c r="D157" s="192" t="s">
        <v>140</v>
      </c>
      <c r="E157" s="193" t="s">
        <v>229</v>
      </c>
      <c r="F157" s="194" t="s">
        <v>230</v>
      </c>
      <c r="G157" s="195" t="s">
        <v>219</v>
      </c>
      <c r="H157" s="196">
        <v>532.9</v>
      </c>
      <c r="I157" s="197"/>
      <c r="J157" s="198">
        <f t="shared" si="10"/>
        <v>0</v>
      </c>
      <c r="K157" s="199"/>
      <c r="L157" s="36"/>
      <c r="M157" s="200" t="s">
        <v>1</v>
      </c>
      <c r="N157" s="201" t="s">
        <v>39</v>
      </c>
      <c r="O157" s="72"/>
      <c r="P157" s="202">
        <f t="shared" si="11"/>
        <v>0</v>
      </c>
      <c r="Q157" s="202">
        <v>0</v>
      </c>
      <c r="R157" s="202">
        <f t="shared" si="12"/>
        <v>0</v>
      </c>
      <c r="S157" s="202">
        <v>0</v>
      </c>
      <c r="T157" s="20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144</v>
      </c>
      <c r="AT157" s="204" t="s">
        <v>140</v>
      </c>
      <c r="AU157" s="204" t="s">
        <v>145</v>
      </c>
      <c r="AY157" s="14" t="s">
        <v>137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14" t="s">
        <v>145</v>
      </c>
      <c r="BK157" s="205">
        <f t="shared" si="19"/>
        <v>0</v>
      </c>
      <c r="BL157" s="14" t="s">
        <v>144</v>
      </c>
      <c r="BM157" s="204" t="s">
        <v>630</v>
      </c>
    </row>
    <row r="158" spans="1:65" s="2" customFormat="1" ht="24.2" customHeight="1">
      <c r="A158" s="31"/>
      <c r="B158" s="32"/>
      <c r="C158" s="192" t="s">
        <v>232</v>
      </c>
      <c r="D158" s="192" t="s">
        <v>140</v>
      </c>
      <c r="E158" s="193" t="s">
        <v>233</v>
      </c>
      <c r="F158" s="194" t="s">
        <v>234</v>
      </c>
      <c r="G158" s="195" t="s">
        <v>219</v>
      </c>
      <c r="H158" s="196">
        <v>23.981000000000002</v>
      </c>
      <c r="I158" s="197"/>
      <c r="J158" s="198">
        <f t="shared" si="10"/>
        <v>0</v>
      </c>
      <c r="K158" s="199"/>
      <c r="L158" s="36"/>
      <c r="M158" s="200" t="s">
        <v>1</v>
      </c>
      <c r="N158" s="201" t="s">
        <v>39</v>
      </c>
      <c r="O158" s="72"/>
      <c r="P158" s="202">
        <f t="shared" si="11"/>
        <v>0</v>
      </c>
      <c r="Q158" s="202">
        <v>0</v>
      </c>
      <c r="R158" s="202">
        <f t="shared" si="12"/>
        <v>0</v>
      </c>
      <c r="S158" s="202">
        <v>0</v>
      </c>
      <c r="T158" s="203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144</v>
      </c>
      <c r="AT158" s="204" t="s">
        <v>140</v>
      </c>
      <c r="AU158" s="204" t="s">
        <v>145</v>
      </c>
      <c r="AY158" s="14" t="s">
        <v>137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14" t="s">
        <v>145</v>
      </c>
      <c r="BK158" s="205">
        <f t="shared" si="19"/>
        <v>0</v>
      </c>
      <c r="BL158" s="14" t="s">
        <v>144</v>
      </c>
      <c r="BM158" s="204" t="s">
        <v>631</v>
      </c>
    </row>
    <row r="159" spans="1:65" s="2" customFormat="1" ht="24.2" customHeight="1">
      <c r="A159" s="31"/>
      <c r="B159" s="32"/>
      <c r="C159" s="192" t="s">
        <v>236</v>
      </c>
      <c r="D159" s="192" t="s">
        <v>140</v>
      </c>
      <c r="E159" s="193" t="s">
        <v>237</v>
      </c>
      <c r="F159" s="194" t="s">
        <v>238</v>
      </c>
      <c r="G159" s="195" t="s">
        <v>219</v>
      </c>
      <c r="H159" s="196">
        <v>2.665</v>
      </c>
      <c r="I159" s="197"/>
      <c r="J159" s="198">
        <f t="shared" si="10"/>
        <v>0</v>
      </c>
      <c r="K159" s="199"/>
      <c r="L159" s="36"/>
      <c r="M159" s="200" t="s">
        <v>1</v>
      </c>
      <c r="N159" s="201" t="s">
        <v>39</v>
      </c>
      <c r="O159" s="72"/>
      <c r="P159" s="202">
        <f t="shared" si="11"/>
        <v>0</v>
      </c>
      <c r="Q159" s="202">
        <v>0</v>
      </c>
      <c r="R159" s="202">
        <f t="shared" si="12"/>
        <v>0</v>
      </c>
      <c r="S159" s="202">
        <v>0</v>
      </c>
      <c r="T159" s="203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144</v>
      </c>
      <c r="AT159" s="204" t="s">
        <v>140</v>
      </c>
      <c r="AU159" s="204" t="s">
        <v>145</v>
      </c>
      <c r="AY159" s="14" t="s">
        <v>137</v>
      </c>
      <c r="BE159" s="205">
        <f t="shared" si="14"/>
        <v>0</v>
      </c>
      <c r="BF159" s="205">
        <f t="shared" si="15"/>
        <v>0</v>
      </c>
      <c r="BG159" s="205">
        <f t="shared" si="16"/>
        <v>0</v>
      </c>
      <c r="BH159" s="205">
        <f t="shared" si="17"/>
        <v>0</v>
      </c>
      <c r="BI159" s="205">
        <f t="shared" si="18"/>
        <v>0</v>
      </c>
      <c r="BJ159" s="14" t="s">
        <v>145</v>
      </c>
      <c r="BK159" s="205">
        <f t="shared" si="19"/>
        <v>0</v>
      </c>
      <c r="BL159" s="14" t="s">
        <v>144</v>
      </c>
      <c r="BM159" s="204" t="s">
        <v>632</v>
      </c>
    </row>
    <row r="160" spans="1:65" s="12" customFormat="1" ht="22.9" customHeight="1">
      <c r="B160" s="176"/>
      <c r="C160" s="177"/>
      <c r="D160" s="178" t="s">
        <v>72</v>
      </c>
      <c r="E160" s="190" t="s">
        <v>240</v>
      </c>
      <c r="F160" s="190" t="s">
        <v>241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P161</f>
        <v>0</v>
      </c>
      <c r="Q160" s="184"/>
      <c r="R160" s="185">
        <f>R161</f>
        <v>0</v>
      </c>
      <c r="S160" s="184"/>
      <c r="T160" s="186">
        <f>T161</f>
        <v>0</v>
      </c>
      <c r="AR160" s="187" t="s">
        <v>81</v>
      </c>
      <c r="AT160" s="188" t="s">
        <v>72</v>
      </c>
      <c r="AU160" s="188" t="s">
        <v>81</v>
      </c>
      <c r="AY160" s="187" t="s">
        <v>137</v>
      </c>
      <c r="BK160" s="189">
        <f>BK161</f>
        <v>0</v>
      </c>
    </row>
    <row r="161" spans="1:65" s="2" customFormat="1" ht="16.5" customHeight="1">
      <c r="A161" s="31"/>
      <c r="B161" s="32"/>
      <c r="C161" s="192" t="s">
        <v>242</v>
      </c>
      <c r="D161" s="192" t="s">
        <v>140</v>
      </c>
      <c r="E161" s="193" t="s">
        <v>243</v>
      </c>
      <c r="F161" s="194" t="s">
        <v>244</v>
      </c>
      <c r="G161" s="195" t="s">
        <v>219</v>
      </c>
      <c r="H161" s="196">
        <v>10.284000000000001</v>
      </c>
      <c r="I161" s="197"/>
      <c r="J161" s="198">
        <f>ROUND(I161*H161,2)</f>
        <v>0</v>
      </c>
      <c r="K161" s="199"/>
      <c r="L161" s="36"/>
      <c r="M161" s="200" t="s">
        <v>1</v>
      </c>
      <c r="N161" s="201" t="s">
        <v>39</v>
      </c>
      <c r="O161" s="7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4" t="s">
        <v>144</v>
      </c>
      <c r="AT161" s="204" t="s">
        <v>140</v>
      </c>
      <c r="AU161" s="204" t="s">
        <v>145</v>
      </c>
      <c r="AY161" s="14" t="s">
        <v>137</v>
      </c>
      <c r="BE161" s="205">
        <f>IF(N161="základná",J161,0)</f>
        <v>0</v>
      </c>
      <c r="BF161" s="205">
        <f>IF(N161="znížená",J161,0)</f>
        <v>0</v>
      </c>
      <c r="BG161" s="205">
        <f>IF(N161="zákl. prenesená",J161,0)</f>
        <v>0</v>
      </c>
      <c r="BH161" s="205">
        <f>IF(N161="zníž. prenesená",J161,0)</f>
        <v>0</v>
      </c>
      <c r="BI161" s="205">
        <f>IF(N161="nulová",J161,0)</f>
        <v>0</v>
      </c>
      <c r="BJ161" s="14" t="s">
        <v>145</v>
      </c>
      <c r="BK161" s="205">
        <f>ROUND(I161*H161,2)</f>
        <v>0</v>
      </c>
      <c r="BL161" s="14" t="s">
        <v>144</v>
      </c>
      <c r="BM161" s="204" t="s">
        <v>633</v>
      </c>
    </row>
    <row r="162" spans="1:65" s="12" customFormat="1" ht="25.9" customHeight="1">
      <c r="B162" s="176"/>
      <c r="C162" s="177"/>
      <c r="D162" s="178" t="s">
        <v>72</v>
      </c>
      <c r="E162" s="179" t="s">
        <v>246</v>
      </c>
      <c r="F162" s="179" t="s">
        <v>247</v>
      </c>
      <c r="G162" s="177"/>
      <c r="H162" s="177"/>
      <c r="I162" s="180"/>
      <c r="J162" s="181">
        <f>BK162</f>
        <v>0</v>
      </c>
      <c r="K162" s="177"/>
      <c r="L162" s="182"/>
      <c r="M162" s="183"/>
      <c r="N162" s="184"/>
      <c r="O162" s="184"/>
      <c r="P162" s="185">
        <f>P163+P167+P174+P182+P232+P237+P243+P249</f>
        <v>0</v>
      </c>
      <c r="Q162" s="184"/>
      <c r="R162" s="185">
        <f>R163+R167+R174+R182+R232+R237+R243+R249</f>
        <v>9.8952584399999992</v>
      </c>
      <c r="S162" s="184"/>
      <c r="T162" s="186">
        <f>T163+T167+T174+T182+T232+T237+T243+T249</f>
        <v>2.4258099999999998</v>
      </c>
      <c r="AR162" s="187" t="s">
        <v>145</v>
      </c>
      <c r="AT162" s="188" t="s">
        <v>72</v>
      </c>
      <c r="AU162" s="188" t="s">
        <v>73</v>
      </c>
      <c r="AY162" s="187" t="s">
        <v>137</v>
      </c>
      <c r="BK162" s="189">
        <f>BK163+BK167+BK174+BK182+BK232+BK237+BK243+BK249</f>
        <v>0</v>
      </c>
    </row>
    <row r="163" spans="1:65" s="12" customFormat="1" ht="22.9" customHeight="1">
      <c r="B163" s="176"/>
      <c r="C163" s="177"/>
      <c r="D163" s="178" t="s">
        <v>72</v>
      </c>
      <c r="E163" s="190" t="s">
        <v>248</v>
      </c>
      <c r="F163" s="190" t="s">
        <v>249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SUM(P164:P166)</f>
        <v>0</v>
      </c>
      <c r="Q163" s="184"/>
      <c r="R163" s="185">
        <f>SUM(R164:R166)</f>
        <v>7.4175000000000005E-2</v>
      </c>
      <c r="S163" s="184"/>
      <c r="T163" s="186">
        <f>SUM(T164:T166)</f>
        <v>0</v>
      </c>
      <c r="AR163" s="187" t="s">
        <v>145</v>
      </c>
      <c r="AT163" s="188" t="s">
        <v>72</v>
      </c>
      <c r="AU163" s="188" t="s">
        <v>81</v>
      </c>
      <c r="AY163" s="187" t="s">
        <v>137</v>
      </c>
      <c r="BK163" s="189">
        <f>SUM(BK164:BK166)</f>
        <v>0</v>
      </c>
    </row>
    <row r="164" spans="1:65" s="2" customFormat="1" ht="24.2" customHeight="1">
      <c r="A164" s="31"/>
      <c r="B164" s="32"/>
      <c r="C164" s="192" t="s">
        <v>250</v>
      </c>
      <c r="D164" s="192" t="s">
        <v>140</v>
      </c>
      <c r="E164" s="193" t="s">
        <v>251</v>
      </c>
      <c r="F164" s="194" t="s">
        <v>252</v>
      </c>
      <c r="G164" s="195" t="s">
        <v>143</v>
      </c>
      <c r="H164" s="196">
        <v>9.1999999999999993</v>
      </c>
      <c r="I164" s="197"/>
      <c r="J164" s="198">
        <f>ROUND(I164*H164,2)</f>
        <v>0</v>
      </c>
      <c r="K164" s="199"/>
      <c r="L164" s="36"/>
      <c r="M164" s="200" t="s">
        <v>1</v>
      </c>
      <c r="N164" s="201" t="s">
        <v>39</v>
      </c>
      <c r="O164" s="72"/>
      <c r="P164" s="202">
        <f>O164*H164</f>
        <v>0</v>
      </c>
      <c r="Q164" s="202">
        <v>1.575E-3</v>
      </c>
      <c r="R164" s="202">
        <f>Q164*H164</f>
        <v>1.4489999999999999E-2</v>
      </c>
      <c r="S164" s="202">
        <v>0</v>
      </c>
      <c r="T164" s="20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4" t="s">
        <v>193</v>
      </c>
      <c r="AT164" s="204" t="s">
        <v>140</v>
      </c>
      <c r="AU164" s="204" t="s">
        <v>145</v>
      </c>
      <c r="AY164" s="14" t="s">
        <v>137</v>
      </c>
      <c r="BE164" s="205">
        <f>IF(N164="základná",J164,0)</f>
        <v>0</v>
      </c>
      <c r="BF164" s="205">
        <f>IF(N164="znížená",J164,0)</f>
        <v>0</v>
      </c>
      <c r="BG164" s="205">
        <f>IF(N164="zákl. prenesená",J164,0)</f>
        <v>0</v>
      </c>
      <c r="BH164" s="205">
        <f>IF(N164="zníž. prenesená",J164,0)</f>
        <v>0</v>
      </c>
      <c r="BI164" s="205">
        <f>IF(N164="nulová",J164,0)</f>
        <v>0</v>
      </c>
      <c r="BJ164" s="14" t="s">
        <v>145</v>
      </c>
      <c r="BK164" s="205">
        <f>ROUND(I164*H164,2)</f>
        <v>0</v>
      </c>
      <c r="BL164" s="14" t="s">
        <v>193</v>
      </c>
      <c r="BM164" s="204" t="s">
        <v>634</v>
      </c>
    </row>
    <row r="165" spans="1:65" s="2" customFormat="1" ht="24.2" customHeight="1">
      <c r="A165" s="31"/>
      <c r="B165" s="32"/>
      <c r="C165" s="192" t="s">
        <v>254</v>
      </c>
      <c r="D165" s="192" t="s">
        <v>140</v>
      </c>
      <c r="E165" s="193" t="s">
        <v>255</v>
      </c>
      <c r="F165" s="194" t="s">
        <v>256</v>
      </c>
      <c r="G165" s="195" t="s">
        <v>143</v>
      </c>
      <c r="H165" s="196">
        <v>34.6</v>
      </c>
      <c r="I165" s="197"/>
      <c r="J165" s="198">
        <f>ROUND(I165*H165,2)</f>
        <v>0</v>
      </c>
      <c r="K165" s="199"/>
      <c r="L165" s="36"/>
      <c r="M165" s="200" t="s">
        <v>1</v>
      </c>
      <c r="N165" s="201" t="s">
        <v>39</v>
      </c>
      <c r="O165" s="72"/>
      <c r="P165" s="202">
        <f>O165*H165</f>
        <v>0</v>
      </c>
      <c r="Q165" s="202">
        <v>1.725E-3</v>
      </c>
      <c r="R165" s="202">
        <f>Q165*H165</f>
        <v>5.9685000000000002E-2</v>
      </c>
      <c r="S165" s="202">
        <v>0</v>
      </c>
      <c r="T165" s="203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193</v>
      </c>
      <c r="AT165" s="204" t="s">
        <v>140</v>
      </c>
      <c r="AU165" s="204" t="s">
        <v>145</v>
      </c>
      <c r="AY165" s="14" t="s">
        <v>137</v>
      </c>
      <c r="BE165" s="205">
        <f>IF(N165="základná",J165,0)</f>
        <v>0</v>
      </c>
      <c r="BF165" s="205">
        <f>IF(N165="znížená",J165,0)</f>
        <v>0</v>
      </c>
      <c r="BG165" s="205">
        <f>IF(N165="zákl. prenesená",J165,0)</f>
        <v>0</v>
      </c>
      <c r="BH165" s="205">
        <f>IF(N165="zníž. prenesená",J165,0)</f>
        <v>0</v>
      </c>
      <c r="BI165" s="205">
        <f>IF(N165="nulová",J165,0)</f>
        <v>0</v>
      </c>
      <c r="BJ165" s="14" t="s">
        <v>145</v>
      </c>
      <c r="BK165" s="205">
        <f>ROUND(I165*H165,2)</f>
        <v>0</v>
      </c>
      <c r="BL165" s="14" t="s">
        <v>193</v>
      </c>
      <c r="BM165" s="204" t="s">
        <v>635</v>
      </c>
    </row>
    <row r="166" spans="1:65" s="2" customFormat="1" ht="24.2" customHeight="1">
      <c r="A166" s="31"/>
      <c r="B166" s="32"/>
      <c r="C166" s="192" t="s">
        <v>258</v>
      </c>
      <c r="D166" s="192" t="s">
        <v>140</v>
      </c>
      <c r="E166" s="193" t="s">
        <v>259</v>
      </c>
      <c r="F166" s="194" t="s">
        <v>260</v>
      </c>
      <c r="G166" s="195" t="s">
        <v>261</v>
      </c>
      <c r="H166" s="217"/>
      <c r="I166" s="197"/>
      <c r="J166" s="198">
        <f>ROUND(I166*H166,2)</f>
        <v>0</v>
      </c>
      <c r="K166" s="199"/>
      <c r="L166" s="36"/>
      <c r="M166" s="200" t="s">
        <v>1</v>
      </c>
      <c r="N166" s="201" t="s">
        <v>39</v>
      </c>
      <c r="O166" s="7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193</v>
      </c>
      <c r="AT166" s="204" t="s">
        <v>140</v>
      </c>
      <c r="AU166" s="204" t="s">
        <v>145</v>
      </c>
      <c r="AY166" s="14" t="s">
        <v>137</v>
      </c>
      <c r="BE166" s="205">
        <f>IF(N166="základná",J166,0)</f>
        <v>0</v>
      </c>
      <c r="BF166" s="205">
        <f>IF(N166="znížená",J166,0)</f>
        <v>0</v>
      </c>
      <c r="BG166" s="205">
        <f>IF(N166="zákl. prenesená",J166,0)</f>
        <v>0</v>
      </c>
      <c r="BH166" s="205">
        <f>IF(N166="zníž. prenesená",J166,0)</f>
        <v>0</v>
      </c>
      <c r="BI166" s="205">
        <f>IF(N166="nulová",J166,0)</f>
        <v>0</v>
      </c>
      <c r="BJ166" s="14" t="s">
        <v>145</v>
      </c>
      <c r="BK166" s="205">
        <f>ROUND(I166*H166,2)</f>
        <v>0</v>
      </c>
      <c r="BL166" s="14" t="s">
        <v>193</v>
      </c>
      <c r="BM166" s="204" t="s">
        <v>636</v>
      </c>
    </row>
    <row r="167" spans="1:65" s="12" customFormat="1" ht="22.9" customHeight="1">
      <c r="B167" s="176"/>
      <c r="C167" s="177"/>
      <c r="D167" s="178" t="s">
        <v>72</v>
      </c>
      <c r="E167" s="190" t="s">
        <v>263</v>
      </c>
      <c r="F167" s="190" t="s">
        <v>264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SUM(P168:P173)</f>
        <v>0</v>
      </c>
      <c r="Q167" s="184"/>
      <c r="R167" s="185">
        <f>SUM(R168:R173)</f>
        <v>4.2779999999999997E-3</v>
      </c>
      <c r="S167" s="184"/>
      <c r="T167" s="186">
        <f>SUM(T168:T173)</f>
        <v>3.066E-2</v>
      </c>
      <c r="AR167" s="187" t="s">
        <v>145</v>
      </c>
      <c r="AT167" s="188" t="s">
        <v>72</v>
      </c>
      <c r="AU167" s="188" t="s">
        <v>81</v>
      </c>
      <c r="AY167" s="187" t="s">
        <v>137</v>
      </c>
      <c r="BK167" s="189">
        <f>SUM(BK168:BK173)</f>
        <v>0</v>
      </c>
    </row>
    <row r="168" spans="1:65" s="2" customFormat="1" ht="16.5" customHeight="1">
      <c r="A168" s="31"/>
      <c r="B168" s="32"/>
      <c r="C168" s="192" t="s">
        <v>265</v>
      </c>
      <c r="D168" s="192" t="s">
        <v>140</v>
      </c>
      <c r="E168" s="193" t="s">
        <v>266</v>
      </c>
      <c r="F168" s="194" t="s">
        <v>267</v>
      </c>
      <c r="G168" s="195" t="s">
        <v>268</v>
      </c>
      <c r="H168" s="196">
        <v>2</v>
      </c>
      <c r="I168" s="197"/>
      <c r="J168" s="198">
        <f t="shared" ref="J168:J173" si="20">ROUND(I168*H168,2)</f>
        <v>0</v>
      </c>
      <c r="K168" s="199"/>
      <c r="L168" s="36"/>
      <c r="M168" s="200" t="s">
        <v>1</v>
      </c>
      <c r="N168" s="201" t="s">
        <v>39</v>
      </c>
      <c r="O168" s="72"/>
      <c r="P168" s="202">
        <f t="shared" ref="P168:P173" si="21">O168*H168</f>
        <v>0</v>
      </c>
      <c r="Q168" s="202">
        <v>1.64E-3</v>
      </c>
      <c r="R168" s="202">
        <f t="shared" ref="R168:R173" si="22">Q168*H168</f>
        <v>3.2799999999999999E-3</v>
      </c>
      <c r="S168" s="202">
        <v>0</v>
      </c>
      <c r="T168" s="203">
        <f t="shared" ref="T168:T173" si="23"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193</v>
      </c>
      <c r="AT168" s="204" t="s">
        <v>140</v>
      </c>
      <c r="AU168" s="204" t="s">
        <v>145</v>
      </c>
      <c r="AY168" s="14" t="s">
        <v>137</v>
      </c>
      <c r="BE168" s="205">
        <f t="shared" ref="BE168:BE173" si="24">IF(N168="základná",J168,0)</f>
        <v>0</v>
      </c>
      <c r="BF168" s="205">
        <f t="shared" ref="BF168:BF173" si="25">IF(N168="znížená",J168,0)</f>
        <v>0</v>
      </c>
      <c r="BG168" s="205">
        <f t="shared" ref="BG168:BG173" si="26">IF(N168="zákl. prenesená",J168,0)</f>
        <v>0</v>
      </c>
      <c r="BH168" s="205">
        <f t="shared" ref="BH168:BH173" si="27">IF(N168="zníž. prenesená",J168,0)</f>
        <v>0</v>
      </c>
      <c r="BI168" s="205">
        <f t="shared" ref="BI168:BI173" si="28">IF(N168="nulová",J168,0)</f>
        <v>0</v>
      </c>
      <c r="BJ168" s="14" t="s">
        <v>145</v>
      </c>
      <c r="BK168" s="205">
        <f t="shared" ref="BK168:BK173" si="29">ROUND(I168*H168,2)</f>
        <v>0</v>
      </c>
      <c r="BL168" s="14" t="s">
        <v>193</v>
      </c>
      <c r="BM168" s="204" t="s">
        <v>637</v>
      </c>
    </row>
    <row r="169" spans="1:65" s="2" customFormat="1" ht="21.75" customHeight="1">
      <c r="A169" s="31"/>
      <c r="B169" s="32"/>
      <c r="C169" s="192" t="s">
        <v>270</v>
      </c>
      <c r="D169" s="192" t="s">
        <v>140</v>
      </c>
      <c r="E169" s="193" t="s">
        <v>271</v>
      </c>
      <c r="F169" s="194" t="s">
        <v>272</v>
      </c>
      <c r="G169" s="195" t="s">
        <v>202</v>
      </c>
      <c r="H169" s="196">
        <v>1</v>
      </c>
      <c r="I169" s="197"/>
      <c r="J169" s="198">
        <f t="shared" si="20"/>
        <v>0</v>
      </c>
      <c r="K169" s="199"/>
      <c r="L169" s="36"/>
      <c r="M169" s="200" t="s">
        <v>1</v>
      </c>
      <c r="N169" s="201" t="s">
        <v>39</v>
      </c>
      <c r="O169" s="72"/>
      <c r="P169" s="202">
        <f t="shared" si="21"/>
        <v>0</v>
      </c>
      <c r="Q169" s="202">
        <v>0</v>
      </c>
      <c r="R169" s="202">
        <f t="shared" si="22"/>
        <v>0</v>
      </c>
      <c r="S169" s="202">
        <v>2.7560000000000001E-2</v>
      </c>
      <c r="T169" s="203">
        <f t="shared" si="23"/>
        <v>2.7560000000000001E-2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193</v>
      </c>
      <c r="AT169" s="204" t="s">
        <v>140</v>
      </c>
      <c r="AU169" s="204" t="s">
        <v>145</v>
      </c>
      <c r="AY169" s="14" t="s">
        <v>137</v>
      </c>
      <c r="BE169" s="205">
        <f t="shared" si="24"/>
        <v>0</v>
      </c>
      <c r="BF169" s="205">
        <f t="shared" si="25"/>
        <v>0</v>
      </c>
      <c r="BG169" s="205">
        <f t="shared" si="26"/>
        <v>0</v>
      </c>
      <c r="BH169" s="205">
        <f t="shared" si="27"/>
        <v>0</v>
      </c>
      <c r="BI169" s="205">
        <f t="shared" si="28"/>
        <v>0</v>
      </c>
      <c r="BJ169" s="14" t="s">
        <v>145</v>
      </c>
      <c r="BK169" s="205">
        <f t="shared" si="29"/>
        <v>0</v>
      </c>
      <c r="BL169" s="14" t="s">
        <v>193</v>
      </c>
      <c r="BM169" s="204" t="s">
        <v>638</v>
      </c>
    </row>
    <row r="170" spans="1:65" s="2" customFormat="1" ht="24.2" customHeight="1">
      <c r="A170" s="31"/>
      <c r="B170" s="32"/>
      <c r="C170" s="192" t="s">
        <v>274</v>
      </c>
      <c r="D170" s="192" t="s">
        <v>140</v>
      </c>
      <c r="E170" s="193" t="s">
        <v>275</v>
      </c>
      <c r="F170" s="194" t="s">
        <v>276</v>
      </c>
      <c r="G170" s="195" t="s">
        <v>202</v>
      </c>
      <c r="H170" s="196">
        <v>1</v>
      </c>
      <c r="I170" s="197"/>
      <c r="J170" s="198">
        <f t="shared" si="20"/>
        <v>0</v>
      </c>
      <c r="K170" s="199"/>
      <c r="L170" s="36"/>
      <c r="M170" s="200" t="s">
        <v>1</v>
      </c>
      <c r="N170" s="201" t="s">
        <v>39</v>
      </c>
      <c r="O170" s="72"/>
      <c r="P170" s="202">
        <f t="shared" si="21"/>
        <v>0</v>
      </c>
      <c r="Q170" s="202">
        <v>3.68E-4</v>
      </c>
      <c r="R170" s="202">
        <f t="shared" si="22"/>
        <v>3.68E-4</v>
      </c>
      <c r="S170" s="202">
        <v>0</v>
      </c>
      <c r="T170" s="203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4" t="s">
        <v>193</v>
      </c>
      <c r="AT170" s="204" t="s">
        <v>140</v>
      </c>
      <c r="AU170" s="204" t="s">
        <v>145</v>
      </c>
      <c r="AY170" s="14" t="s">
        <v>137</v>
      </c>
      <c r="BE170" s="205">
        <f t="shared" si="24"/>
        <v>0</v>
      </c>
      <c r="BF170" s="205">
        <f t="shared" si="25"/>
        <v>0</v>
      </c>
      <c r="BG170" s="205">
        <f t="shared" si="26"/>
        <v>0</v>
      </c>
      <c r="BH170" s="205">
        <f t="shared" si="27"/>
        <v>0</v>
      </c>
      <c r="BI170" s="205">
        <f t="shared" si="28"/>
        <v>0</v>
      </c>
      <c r="BJ170" s="14" t="s">
        <v>145</v>
      </c>
      <c r="BK170" s="205">
        <f t="shared" si="29"/>
        <v>0</v>
      </c>
      <c r="BL170" s="14" t="s">
        <v>193</v>
      </c>
      <c r="BM170" s="204" t="s">
        <v>639</v>
      </c>
    </row>
    <row r="171" spans="1:65" s="2" customFormat="1" ht="24.2" customHeight="1">
      <c r="A171" s="31"/>
      <c r="B171" s="32"/>
      <c r="C171" s="206" t="s">
        <v>278</v>
      </c>
      <c r="D171" s="206" t="s">
        <v>147</v>
      </c>
      <c r="E171" s="207" t="s">
        <v>279</v>
      </c>
      <c r="F171" s="208" t="s">
        <v>280</v>
      </c>
      <c r="G171" s="209" t="s">
        <v>202</v>
      </c>
      <c r="H171" s="210">
        <v>1</v>
      </c>
      <c r="I171" s="211"/>
      <c r="J171" s="212">
        <f t="shared" si="20"/>
        <v>0</v>
      </c>
      <c r="K171" s="213"/>
      <c r="L171" s="214"/>
      <c r="M171" s="215" t="s">
        <v>1</v>
      </c>
      <c r="N171" s="216" t="s">
        <v>39</v>
      </c>
      <c r="O171" s="72"/>
      <c r="P171" s="202">
        <f t="shared" si="21"/>
        <v>0</v>
      </c>
      <c r="Q171" s="202">
        <v>6.3000000000000003E-4</v>
      </c>
      <c r="R171" s="202">
        <f t="shared" si="22"/>
        <v>6.3000000000000003E-4</v>
      </c>
      <c r="S171" s="202">
        <v>0</v>
      </c>
      <c r="T171" s="203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281</v>
      </c>
      <c r="AT171" s="204" t="s">
        <v>147</v>
      </c>
      <c r="AU171" s="204" t="s">
        <v>145</v>
      </c>
      <c r="AY171" s="14" t="s">
        <v>137</v>
      </c>
      <c r="BE171" s="205">
        <f t="shared" si="24"/>
        <v>0</v>
      </c>
      <c r="BF171" s="205">
        <f t="shared" si="25"/>
        <v>0</v>
      </c>
      <c r="BG171" s="205">
        <f t="shared" si="26"/>
        <v>0</v>
      </c>
      <c r="BH171" s="205">
        <f t="shared" si="27"/>
        <v>0</v>
      </c>
      <c r="BI171" s="205">
        <f t="shared" si="28"/>
        <v>0</v>
      </c>
      <c r="BJ171" s="14" t="s">
        <v>145</v>
      </c>
      <c r="BK171" s="205">
        <f t="shared" si="29"/>
        <v>0</v>
      </c>
      <c r="BL171" s="14" t="s">
        <v>193</v>
      </c>
      <c r="BM171" s="204" t="s">
        <v>640</v>
      </c>
    </row>
    <row r="172" spans="1:65" s="2" customFormat="1" ht="21.75" customHeight="1">
      <c r="A172" s="31"/>
      <c r="B172" s="32"/>
      <c r="C172" s="192" t="s">
        <v>283</v>
      </c>
      <c r="D172" s="192" t="s">
        <v>140</v>
      </c>
      <c r="E172" s="193" t="s">
        <v>284</v>
      </c>
      <c r="F172" s="194" t="s">
        <v>285</v>
      </c>
      <c r="G172" s="195" t="s">
        <v>202</v>
      </c>
      <c r="H172" s="196">
        <v>1</v>
      </c>
      <c r="I172" s="197"/>
      <c r="J172" s="198">
        <f t="shared" si="20"/>
        <v>0</v>
      </c>
      <c r="K172" s="199"/>
      <c r="L172" s="36"/>
      <c r="M172" s="200" t="s">
        <v>1</v>
      </c>
      <c r="N172" s="201" t="s">
        <v>39</v>
      </c>
      <c r="O172" s="72"/>
      <c r="P172" s="202">
        <f t="shared" si="21"/>
        <v>0</v>
      </c>
      <c r="Q172" s="202">
        <v>0</v>
      </c>
      <c r="R172" s="202">
        <f t="shared" si="22"/>
        <v>0</v>
      </c>
      <c r="S172" s="202">
        <v>3.0999999999999999E-3</v>
      </c>
      <c r="T172" s="203">
        <f t="shared" si="23"/>
        <v>3.0999999999999999E-3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4" t="s">
        <v>193</v>
      </c>
      <c r="AT172" s="204" t="s">
        <v>140</v>
      </c>
      <c r="AU172" s="204" t="s">
        <v>145</v>
      </c>
      <c r="AY172" s="14" t="s">
        <v>137</v>
      </c>
      <c r="BE172" s="205">
        <f t="shared" si="24"/>
        <v>0</v>
      </c>
      <c r="BF172" s="205">
        <f t="shared" si="25"/>
        <v>0</v>
      </c>
      <c r="BG172" s="205">
        <f t="shared" si="26"/>
        <v>0</v>
      </c>
      <c r="BH172" s="205">
        <f t="shared" si="27"/>
        <v>0</v>
      </c>
      <c r="BI172" s="205">
        <f t="shared" si="28"/>
        <v>0</v>
      </c>
      <c r="BJ172" s="14" t="s">
        <v>145</v>
      </c>
      <c r="BK172" s="205">
        <f t="shared" si="29"/>
        <v>0</v>
      </c>
      <c r="BL172" s="14" t="s">
        <v>193</v>
      </c>
      <c r="BM172" s="204" t="s">
        <v>641</v>
      </c>
    </row>
    <row r="173" spans="1:65" s="2" customFormat="1" ht="24.2" customHeight="1">
      <c r="A173" s="31"/>
      <c r="B173" s="32"/>
      <c r="C173" s="192" t="s">
        <v>281</v>
      </c>
      <c r="D173" s="192" t="s">
        <v>140</v>
      </c>
      <c r="E173" s="193" t="s">
        <v>287</v>
      </c>
      <c r="F173" s="194" t="s">
        <v>288</v>
      </c>
      <c r="G173" s="195" t="s">
        <v>261</v>
      </c>
      <c r="H173" s="217"/>
      <c r="I173" s="197"/>
      <c r="J173" s="198">
        <f t="shared" si="20"/>
        <v>0</v>
      </c>
      <c r="K173" s="199"/>
      <c r="L173" s="36"/>
      <c r="M173" s="200" t="s">
        <v>1</v>
      </c>
      <c r="N173" s="201" t="s">
        <v>39</v>
      </c>
      <c r="O173" s="72"/>
      <c r="P173" s="202">
        <f t="shared" si="21"/>
        <v>0</v>
      </c>
      <c r="Q173" s="202">
        <v>0</v>
      </c>
      <c r="R173" s="202">
        <f t="shared" si="22"/>
        <v>0</v>
      </c>
      <c r="S173" s="202">
        <v>0</v>
      </c>
      <c r="T173" s="203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193</v>
      </c>
      <c r="AT173" s="204" t="s">
        <v>140</v>
      </c>
      <c r="AU173" s="204" t="s">
        <v>145</v>
      </c>
      <c r="AY173" s="14" t="s">
        <v>137</v>
      </c>
      <c r="BE173" s="205">
        <f t="shared" si="24"/>
        <v>0</v>
      </c>
      <c r="BF173" s="205">
        <f t="shared" si="25"/>
        <v>0</v>
      </c>
      <c r="BG173" s="205">
        <f t="shared" si="26"/>
        <v>0</v>
      </c>
      <c r="BH173" s="205">
        <f t="shared" si="27"/>
        <v>0</v>
      </c>
      <c r="BI173" s="205">
        <f t="shared" si="28"/>
        <v>0</v>
      </c>
      <c r="BJ173" s="14" t="s">
        <v>145</v>
      </c>
      <c r="BK173" s="205">
        <f t="shared" si="29"/>
        <v>0</v>
      </c>
      <c r="BL173" s="14" t="s">
        <v>193</v>
      </c>
      <c r="BM173" s="204" t="s">
        <v>642</v>
      </c>
    </row>
    <row r="174" spans="1:65" s="12" customFormat="1" ht="22.9" customHeight="1">
      <c r="B174" s="176"/>
      <c r="C174" s="177"/>
      <c r="D174" s="178" t="s">
        <v>72</v>
      </c>
      <c r="E174" s="190" t="s">
        <v>290</v>
      </c>
      <c r="F174" s="190" t="s">
        <v>291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SUM(P175:P181)</f>
        <v>0</v>
      </c>
      <c r="Q174" s="184"/>
      <c r="R174" s="185">
        <f>SUM(R175:R181)</f>
        <v>7.840016000000001E-2</v>
      </c>
      <c r="S174" s="184"/>
      <c r="T174" s="186">
        <f>SUM(T175:T181)</f>
        <v>3.5499999999999997E-2</v>
      </c>
      <c r="AR174" s="187" t="s">
        <v>145</v>
      </c>
      <c r="AT174" s="188" t="s">
        <v>72</v>
      </c>
      <c r="AU174" s="188" t="s">
        <v>81</v>
      </c>
      <c r="AY174" s="187" t="s">
        <v>137</v>
      </c>
      <c r="BK174" s="189">
        <f>SUM(BK175:BK181)</f>
        <v>0</v>
      </c>
    </row>
    <row r="175" spans="1:65" s="2" customFormat="1" ht="24.2" customHeight="1">
      <c r="A175" s="31"/>
      <c r="B175" s="32"/>
      <c r="C175" s="192" t="s">
        <v>292</v>
      </c>
      <c r="D175" s="192" t="s">
        <v>140</v>
      </c>
      <c r="E175" s="193" t="s">
        <v>643</v>
      </c>
      <c r="F175" s="194" t="s">
        <v>302</v>
      </c>
      <c r="G175" s="195" t="s">
        <v>268</v>
      </c>
      <c r="H175" s="196">
        <v>5</v>
      </c>
      <c r="I175" s="197"/>
      <c r="J175" s="198">
        <f t="shared" ref="J175:J181" si="30">ROUND(I175*H175,2)</f>
        <v>0</v>
      </c>
      <c r="K175" s="199"/>
      <c r="L175" s="36"/>
      <c r="M175" s="200" t="s">
        <v>1</v>
      </c>
      <c r="N175" s="201" t="s">
        <v>39</v>
      </c>
      <c r="O175" s="72"/>
      <c r="P175" s="202">
        <f t="shared" ref="P175:P181" si="31">O175*H175</f>
        <v>0</v>
      </c>
      <c r="Q175" s="202">
        <v>1.2160000000000001E-2</v>
      </c>
      <c r="R175" s="202">
        <f t="shared" ref="R175:R181" si="32">Q175*H175</f>
        <v>6.0800000000000007E-2</v>
      </c>
      <c r="S175" s="202">
        <v>0</v>
      </c>
      <c r="T175" s="203">
        <f t="shared" ref="T175:T181" si="33"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4" t="s">
        <v>144</v>
      </c>
      <c r="AT175" s="204" t="s">
        <v>140</v>
      </c>
      <c r="AU175" s="204" t="s">
        <v>145</v>
      </c>
      <c r="AY175" s="14" t="s">
        <v>137</v>
      </c>
      <c r="BE175" s="205">
        <f t="shared" ref="BE175:BE181" si="34">IF(N175="základná",J175,0)</f>
        <v>0</v>
      </c>
      <c r="BF175" s="205">
        <f t="shared" ref="BF175:BF181" si="35">IF(N175="znížená",J175,0)</f>
        <v>0</v>
      </c>
      <c r="BG175" s="205">
        <f t="shared" ref="BG175:BG181" si="36">IF(N175="zákl. prenesená",J175,0)</f>
        <v>0</v>
      </c>
      <c r="BH175" s="205">
        <f t="shared" ref="BH175:BH181" si="37">IF(N175="zníž. prenesená",J175,0)</f>
        <v>0</v>
      </c>
      <c r="BI175" s="205">
        <f t="shared" ref="BI175:BI181" si="38">IF(N175="nulová",J175,0)</f>
        <v>0</v>
      </c>
      <c r="BJ175" s="14" t="s">
        <v>145</v>
      </c>
      <c r="BK175" s="205">
        <f t="shared" ref="BK175:BK181" si="39">ROUND(I175*H175,2)</f>
        <v>0</v>
      </c>
      <c r="BL175" s="14" t="s">
        <v>144</v>
      </c>
      <c r="BM175" s="204" t="s">
        <v>644</v>
      </c>
    </row>
    <row r="176" spans="1:65" s="2" customFormat="1" ht="21.75" customHeight="1">
      <c r="A176" s="31"/>
      <c r="B176" s="32"/>
      <c r="C176" s="192" t="s">
        <v>296</v>
      </c>
      <c r="D176" s="192" t="s">
        <v>140</v>
      </c>
      <c r="E176" s="193" t="s">
        <v>293</v>
      </c>
      <c r="F176" s="194" t="s">
        <v>294</v>
      </c>
      <c r="G176" s="195" t="s">
        <v>207</v>
      </c>
      <c r="H176" s="196">
        <v>5</v>
      </c>
      <c r="I176" s="197"/>
      <c r="J176" s="198">
        <f t="shared" si="30"/>
        <v>0</v>
      </c>
      <c r="K176" s="199"/>
      <c r="L176" s="36"/>
      <c r="M176" s="200" t="s">
        <v>1</v>
      </c>
      <c r="N176" s="201" t="s">
        <v>39</v>
      </c>
      <c r="O176" s="72"/>
      <c r="P176" s="202">
        <f t="shared" si="31"/>
        <v>0</v>
      </c>
      <c r="Q176" s="202">
        <v>0</v>
      </c>
      <c r="R176" s="202">
        <f t="shared" si="32"/>
        <v>0</v>
      </c>
      <c r="S176" s="202">
        <v>2.1299999999999999E-3</v>
      </c>
      <c r="T176" s="203">
        <f t="shared" si="33"/>
        <v>1.065E-2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193</v>
      </c>
      <c r="AT176" s="204" t="s">
        <v>140</v>
      </c>
      <c r="AU176" s="204" t="s">
        <v>145</v>
      </c>
      <c r="AY176" s="14" t="s">
        <v>137</v>
      </c>
      <c r="BE176" s="205">
        <f t="shared" si="34"/>
        <v>0</v>
      </c>
      <c r="BF176" s="205">
        <f t="shared" si="35"/>
        <v>0</v>
      </c>
      <c r="BG176" s="205">
        <f t="shared" si="36"/>
        <v>0</v>
      </c>
      <c r="BH176" s="205">
        <f t="shared" si="37"/>
        <v>0</v>
      </c>
      <c r="BI176" s="205">
        <f t="shared" si="38"/>
        <v>0</v>
      </c>
      <c r="BJ176" s="14" t="s">
        <v>145</v>
      </c>
      <c r="BK176" s="205">
        <f t="shared" si="39"/>
        <v>0</v>
      </c>
      <c r="BL176" s="14" t="s">
        <v>193</v>
      </c>
      <c r="BM176" s="204" t="s">
        <v>645</v>
      </c>
    </row>
    <row r="177" spans="1:65" s="2" customFormat="1" ht="24.2" customHeight="1">
      <c r="A177" s="31"/>
      <c r="B177" s="32"/>
      <c r="C177" s="192" t="s">
        <v>300</v>
      </c>
      <c r="D177" s="192" t="s">
        <v>140</v>
      </c>
      <c r="E177" s="193" t="s">
        <v>297</v>
      </c>
      <c r="F177" s="194" t="s">
        <v>298</v>
      </c>
      <c r="G177" s="195" t="s">
        <v>207</v>
      </c>
      <c r="H177" s="196">
        <v>5</v>
      </c>
      <c r="I177" s="197"/>
      <c r="J177" s="198">
        <f t="shared" si="30"/>
        <v>0</v>
      </c>
      <c r="K177" s="199"/>
      <c r="L177" s="36"/>
      <c r="M177" s="200" t="s">
        <v>1</v>
      </c>
      <c r="N177" s="201" t="s">
        <v>39</v>
      </c>
      <c r="O177" s="72"/>
      <c r="P177" s="202">
        <f t="shared" si="31"/>
        <v>0</v>
      </c>
      <c r="Q177" s="202">
        <v>0</v>
      </c>
      <c r="R177" s="202">
        <f t="shared" si="32"/>
        <v>0</v>
      </c>
      <c r="S177" s="202">
        <v>4.9699999999999996E-3</v>
      </c>
      <c r="T177" s="203">
        <f t="shared" si="33"/>
        <v>2.4849999999999997E-2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193</v>
      </c>
      <c r="AT177" s="204" t="s">
        <v>140</v>
      </c>
      <c r="AU177" s="204" t="s">
        <v>145</v>
      </c>
      <c r="AY177" s="14" t="s">
        <v>137</v>
      </c>
      <c r="BE177" s="205">
        <f t="shared" si="34"/>
        <v>0</v>
      </c>
      <c r="BF177" s="205">
        <f t="shared" si="35"/>
        <v>0</v>
      </c>
      <c r="BG177" s="205">
        <f t="shared" si="36"/>
        <v>0</v>
      </c>
      <c r="BH177" s="205">
        <f t="shared" si="37"/>
        <v>0</v>
      </c>
      <c r="BI177" s="205">
        <f t="shared" si="38"/>
        <v>0</v>
      </c>
      <c r="BJ177" s="14" t="s">
        <v>145</v>
      </c>
      <c r="BK177" s="205">
        <f t="shared" si="39"/>
        <v>0</v>
      </c>
      <c r="BL177" s="14" t="s">
        <v>193</v>
      </c>
      <c r="BM177" s="204" t="s">
        <v>646</v>
      </c>
    </row>
    <row r="178" spans="1:65" s="2" customFormat="1" ht="21.75" customHeight="1">
      <c r="A178" s="31"/>
      <c r="B178" s="32"/>
      <c r="C178" s="192" t="s">
        <v>304</v>
      </c>
      <c r="D178" s="192" t="s">
        <v>140</v>
      </c>
      <c r="E178" s="193" t="s">
        <v>647</v>
      </c>
      <c r="F178" s="194" t="s">
        <v>306</v>
      </c>
      <c r="G178" s="195" t="s">
        <v>268</v>
      </c>
      <c r="H178" s="196">
        <v>5</v>
      </c>
      <c r="I178" s="197"/>
      <c r="J178" s="198">
        <f t="shared" si="30"/>
        <v>0</v>
      </c>
      <c r="K178" s="199"/>
      <c r="L178" s="36"/>
      <c r="M178" s="200" t="s">
        <v>1</v>
      </c>
      <c r="N178" s="201" t="s">
        <v>39</v>
      </c>
      <c r="O178" s="72"/>
      <c r="P178" s="202">
        <f t="shared" si="31"/>
        <v>0</v>
      </c>
      <c r="Q178" s="202">
        <v>4.2000000000000002E-4</v>
      </c>
      <c r="R178" s="202">
        <f t="shared" si="32"/>
        <v>2.1000000000000003E-3</v>
      </c>
      <c r="S178" s="202">
        <v>0</v>
      </c>
      <c r="T178" s="203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4" t="s">
        <v>193</v>
      </c>
      <c r="AT178" s="204" t="s">
        <v>140</v>
      </c>
      <c r="AU178" s="204" t="s">
        <v>145</v>
      </c>
      <c r="AY178" s="14" t="s">
        <v>137</v>
      </c>
      <c r="BE178" s="205">
        <f t="shared" si="34"/>
        <v>0</v>
      </c>
      <c r="BF178" s="205">
        <f t="shared" si="35"/>
        <v>0</v>
      </c>
      <c r="BG178" s="205">
        <f t="shared" si="36"/>
        <v>0</v>
      </c>
      <c r="BH178" s="205">
        <f t="shared" si="37"/>
        <v>0</v>
      </c>
      <c r="BI178" s="205">
        <f t="shared" si="38"/>
        <v>0</v>
      </c>
      <c r="BJ178" s="14" t="s">
        <v>145</v>
      </c>
      <c r="BK178" s="205">
        <f t="shared" si="39"/>
        <v>0</v>
      </c>
      <c r="BL178" s="14" t="s">
        <v>193</v>
      </c>
      <c r="BM178" s="204" t="s">
        <v>648</v>
      </c>
    </row>
    <row r="179" spans="1:65" s="2" customFormat="1" ht="24.2" customHeight="1">
      <c r="A179" s="31"/>
      <c r="B179" s="32"/>
      <c r="C179" s="192" t="s">
        <v>308</v>
      </c>
      <c r="D179" s="192" t="s">
        <v>140</v>
      </c>
      <c r="E179" s="193" t="s">
        <v>309</v>
      </c>
      <c r="F179" s="194" t="s">
        <v>310</v>
      </c>
      <c r="G179" s="195" t="s">
        <v>202</v>
      </c>
      <c r="H179" s="196">
        <v>54</v>
      </c>
      <c r="I179" s="197"/>
      <c r="J179" s="198">
        <f t="shared" si="30"/>
        <v>0</v>
      </c>
      <c r="K179" s="199"/>
      <c r="L179" s="36"/>
      <c r="M179" s="200" t="s">
        <v>1</v>
      </c>
      <c r="N179" s="201" t="s">
        <v>39</v>
      </c>
      <c r="O179" s="72"/>
      <c r="P179" s="202">
        <f t="shared" si="31"/>
        <v>0</v>
      </c>
      <c r="Q179" s="202">
        <v>3.7039999999999998E-5</v>
      </c>
      <c r="R179" s="202">
        <f t="shared" si="32"/>
        <v>2.00016E-3</v>
      </c>
      <c r="S179" s="202">
        <v>0</v>
      </c>
      <c r="T179" s="203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193</v>
      </c>
      <c r="AT179" s="204" t="s">
        <v>140</v>
      </c>
      <c r="AU179" s="204" t="s">
        <v>145</v>
      </c>
      <c r="AY179" s="14" t="s">
        <v>137</v>
      </c>
      <c r="BE179" s="205">
        <f t="shared" si="34"/>
        <v>0</v>
      </c>
      <c r="BF179" s="205">
        <f t="shared" si="35"/>
        <v>0</v>
      </c>
      <c r="BG179" s="205">
        <f t="shared" si="36"/>
        <v>0</v>
      </c>
      <c r="BH179" s="205">
        <f t="shared" si="37"/>
        <v>0</v>
      </c>
      <c r="BI179" s="205">
        <f t="shared" si="38"/>
        <v>0</v>
      </c>
      <c r="BJ179" s="14" t="s">
        <v>145</v>
      </c>
      <c r="BK179" s="205">
        <f t="shared" si="39"/>
        <v>0</v>
      </c>
      <c r="BL179" s="14" t="s">
        <v>193</v>
      </c>
      <c r="BM179" s="204" t="s">
        <v>649</v>
      </c>
    </row>
    <row r="180" spans="1:65" s="2" customFormat="1" ht="24.2" customHeight="1">
      <c r="A180" s="31"/>
      <c r="B180" s="32"/>
      <c r="C180" s="206" t="s">
        <v>312</v>
      </c>
      <c r="D180" s="206" t="s">
        <v>147</v>
      </c>
      <c r="E180" s="207" t="s">
        <v>313</v>
      </c>
      <c r="F180" s="208" t="s">
        <v>314</v>
      </c>
      <c r="G180" s="209" t="s">
        <v>202</v>
      </c>
      <c r="H180" s="210">
        <v>54</v>
      </c>
      <c r="I180" s="211"/>
      <c r="J180" s="212">
        <f t="shared" si="30"/>
        <v>0</v>
      </c>
      <c r="K180" s="213"/>
      <c r="L180" s="214"/>
      <c r="M180" s="215" t="s">
        <v>1</v>
      </c>
      <c r="N180" s="216" t="s">
        <v>39</v>
      </c>
      <c r="O180" s="72"/>
      <c r="P180" s="202">
        <f t="shared" si="31"/>
        <v>0</v>
      </c>
      <c r="Q180" s="202">
        <v>2.5000000000000001E-4</v>
      </c>
      <c r="R180" s="202">
        <f t="shared" si="32"/>
        <v>1.35E-2</v>
      </c>
      <c r="S180" s="202">
        <v>0</v>
      </c>
      <c r="T180" s="203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281</v>
      </c>
      <c r="AT180" s="204" t="s">
        <v>147</v>
      </c>
      <c r="AU180" s="204" t="s">
        <v>145</v>
      </c>
      <c r="AY180" s="14" t="s">
        <v>137</v>
      </c>
      <c r="BE180" s="205">
        <f t="shared" si="34"/>
        <v>0</v>
      </c>
      <c r="BF180" s="205">
        <f t="shared" si="35"/>
        <v>0</v>
      </c>
      <c r="BG180" s="205">
        <f t="shared" si="36"/>
        <v>0</v>
      </c>
      <c r="BH180" s="205">
        <f t="shared" si="37"/>
        <v>0</v>
      </c>
      <c r="BI180" s="205">
        <f t="shared" si="38"/>
        <v>0</v>
      </c>
      <c r="BJ180" s="14" t="s">
        <v>145</v>
      </c>
      <c r="BK180" s="205">
        <f t="shared" si="39"/>
        <v>0</v>
      </c>
      <c r="BL180" s="14" t="s">
        <v>193</v>
      </c>
      <c r="BM180" s="204" t="s">
        <v>650</v>
      </c>
    </row>
    <row r="181" spans="1:65" s="2" customFormat="1" ht="24.2" customHeight="1">
      <c r="A181" s="31"/>
      <c r="B181" s="32"/>
      <c r="C181" s="192" t="s">
        <v>316</v>
      </c>
      <c r="D181" s="192" t="s">
        <v>140</v>
      </c>
      <c r="E181" s="193" t="s">
        <v>317</v>
      </c>
      <c r="F181" s="194" t="s">
        <v>318</v>
      </c>
      <c r="G181" s="195" t="s">
        <v>261</v>
      </c>
      <c r="H181" s="217"/>
      <c r="I181" s="197"/>
      <c r="J181" s="198">
        <f t="shared" si="30"/>
        <v>0</v>
      </c>
      <c r="K181" s="199"/>
      <c r="L181" s="36"/>
      <c r="M181" s="200" t="s">
        <v>1</v>
      </c>
      <c r="N181" s="201" t="s">
        <v>39</v>
      </c>
      <c r="O181" s="72"/>
      <c r="P181" s="202">
        <f t="shared" si="31"/>
        <v>0</v>
      </c>
      <c r="Q181" s="202">
        <v>0</v>
      </c>
      <c r="R181" s="202">
        <f t="shared" si="32"/>
        <v>0</v>
      </c>
      <c r="S181" s="202">
        <v>0</v>
      </c>
      <c r="T181" s="203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193</v>
      </c>
      <c r="AT181" s="204" t="s">
        <v>140</v>
      </c>
      <c r="AU181" s="204" t="s">
        <v>145</v>
      </c>
      <c r="AY181" s="14" t="s">
        <v>137</v>
      </c>
      <c r="BE181" s="205">
        <f t="shared" si="34"/>
        <v>0</v>
      </c>
      <c r="BF181" s="205">
        <f t="shared" si="35"/>
        <v>0</v>
      </c>
      <c r="BG181" s="205">
        <f t="shared" si="36"/>
        <v>0</v>
      </c>
      <c r="BH181" s="205">
        <f t="shared" si="37"/>
        <v>0</v>
      </c>
      <c r="BI181" s="205">
        <f t="shared" si="38"/>
        <v>0</v>
      </c>
      <c r="BJ181" s="14" t="s">
        <v>145</v>
      </c>
      <c r="BK181" s="205">
        <f t="shared" si="39"/>
        <v>0</v>
      </c>
      <c r="BL181" s="14" t="s">
        <v>193</v>
      </c>
      <c r="BM181" s="204" t="s">
        <v>651</v>
      </c>
    </row>
    <row r="182" spans="1:65" s="12" customFormat="1" ht="22.9" customHeight="1">
      <c r="B182" s="176"/>
      <c r="C182" s="177"/>
      <c r="D182" s="178" t="s">
        <v>72</v>
      </c>
      <c r="E182" s="190" t="s">
        <v>320</v>
      </c>
      <c r="F182" s="190" t="s">
        <v>321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SUM(P183:P231)</f>
        <v>0</v>
      </c>
      <c r="Q182" s="184"/>
      <c r="R182" s="185">
        <f>SUM(R183:R231)</f>
        <v>1.1864717999999996</v>
      </c>
      <c r="S182" s="184"/>
      <c r="T182" s="186">
        <f>SUM(T183:T231)</f>
        <v>2.3596499999999998</v>
      </c>
      <c r="AR182" s="187" t="s">
        <v>145</v>
      </c>
      <c r="AT182" s="188" t="s">
        <v>72</v>
      </c>
      <c r="AU182" s="188" t="s">
        <v>81</v>
      </c>
      <c r="AY182" s="187" t="s">
        <v>137</v>
      </c>
      <c r="BK182" s="189">
        <f>SUM(BK183:BK231)</f>
        <v>0</v>
      </c>
    </row>
    <row r="183" spans="1:65" s="2" customFormat="1" ht="24.2" customHeight="1">
      <c r="A183" s="31"/>
      <c r="B183" s="32"/>
      <c r="C183" s="192" t="s">
        <v>322</v>
      </c>
      <c r="D183" s="192" t="s">
        <v>140</v>
      </c>
      <c r="E183" s="193" t="s">
        <v>323</v>
      </c>
      <c r="F183" s="194" t="s">
        <v>324</v>
      </c>
      <c r="G183" s="195" t="s">
        <v>325</v>
      </c>
      <c r="H183" s="196">
        <v>15</v>
      </c>
      <c r="I183" s="197"/>
      <c r="J183" s="198">
        <f t="shared" ref="J183:J214" si="40">ROUND(I183*H183,2)</f>
        <v>0</v>
      </c>
      <c r="K183" s="199"/>
      <c r="L183" s="36"/>
      <c r="M183" s="200" t="s">
        <v>1</v>
      </c>
      <c r="N183" s="201" t="s">
        <v>39</v>
      </c>
      <c r="O183" s="72"/>
      <c r="P183" s="202">
        <f t="shared" ref="P183:P214" si="41">O183*H183</f>
        <v>0</v>
      </c>
      <c r="Q183" s="202">
        <v>0</v>
      </c>
      <c r="R183" s="202">
        <f t="shared" ref="R183:R214" si="42">Q183*H183</f>
        <v>0</v>
      </c>
      <c r="S183" s="202">
        <v>1.933E-2</v>
      </c>
      <c r="T183" s="203">
        <f t="shared" ref="T183:T214" si="43">S183*H183</f>
        <v>0.28994999999999999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4" t="s">
        <v>193</v>
      </c>
      <c r="AT183" s="204" t="s">
        <v>140</v>
      </c>
      <c r="AU183" s="204" t="s">
        <v>145</v>
      </c>
      <c r="AY183" s="14" t="s">
        <v>137</v>
      </c>
      <c r="BE183" s="205">
        <f t="shared" ref="BE183:BE214" si="44">IF(N183="základná",J183,0)</f>
        <v>0</v>
      </c>
      <c r="BF183" s="205">
        <f t="shared" ref="BF183:BF214" si="45">IF(N183="znížená",J183,0)</f>
        <v>0</v>
      </c>
      <c r="BG183" s="205">
        <f t="shared" ref="BG183:BG214" si="46">IF(N183="zákl. prenesená",J183,0)</f>
        <v>0</v>
      </c>
      <c r="BH183" s="205">
        <f t="shared" ref="BH183:BH214" si="47">IF(N183="zníž. prenesená",J183,0)</f>
        <v>0</v>
      </c>
      <c r="BI183" s="205">
        <f t="shared" ref="BI183:BI214" si="48">IF(N183="nulová",J183,0)</f>
        <v>0</v>
      </c>
      <c r="BJ183" s="14" t="s">
        <v>145</v>
      </c>
      <c r="BK183" s="205">
        <f t="shared" ref="BK183:BK214" si="49">ROUND(I183*H183,2)</f>
        <v>0</v>
      </c>
      <c r="BL183" s="14" t="s">
        <v>193</v>
      </c>
      <c r="BM183" s="204" t="s">
        <v>652</v>
      </c>
    </row>
    <row r="184" spans="1:65" s="2" customFormat="1" ht="24.2" customHeight="1">
      <c r="A184" s="31"/>
      <c r="B184" s="32"/>
      <c r="C184" s="192" t="s">
        <v>327</v>
      </c>
      <c r="D184" s="192" t="s">
        <v>140</v>
      </c>
      <c r="E184" s="193" t="s">
        <v>653</v>
      </c>
      <c r="F184" s="194" t="s">
        <v>654</v>
      </c>
      <c r="G184" s="195" t="s">
        <v>202</v>
      </c>
      <c r="H184" s="196">
        <v>15</v>
      </c>
      <c r="I184" s="197"/>
      <c r="J184" s="198">
        <f t="shared" si="40"/>
        <v>0</v>
      </c>
      <c r="K184" s="199"/>
      <c r="L184" s="36"/>
      <c r="M184" s="200" t="s">
        <v>1</v>
      </c>
      <c r="N184" s="201" t="s">
        <v>39</v>
      </c>
      <c r="O184" s="72"/>
      <c r="P184" s="202">
        <f t="shared" si="41"/>
        <v>0</v>
      </c>
      <c r="Q184" s="202">
        <v>2.8420000000000002E-4</v>
      </c>
      <c r="R184" s="202">
        <f t="shared" si="42"/>
        <v>4.2630000000000003E-3</v>
      </c>
      <c r="S184" s="202">
        <v>0</v>
      </c>
      <c r="T184" s="203">
        <f t="shared" si="4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4" t="s">
        <v>193</v>
      </c>
      <c r="AT184" s="204" t="s">
        <v>140</v>
      </c>
      <c r="AU184" s="204" t="s">
        <v>145</v>
      </c>
      <c r="AY184" s="14" t="s">
        <v>137</v>
      </c>
      <c r="BE184" s="205">
        <f t="shared" si="44"/>
        <v>0</v>
      </c>
      <c r="BF184" s="205">
        <f t="shared" si="45"/>
        <v>0</v>
      </c>
      <c r="BG184" s="205">
        <f t="shared" si="46"/>
        <v>0</v>
      </c>
      <c r="BH184" s="205">
        <f t="shared" si="47"/>
        <v>0</v>
      </c>
      <c r="BI184" s="205">
        <f t="shared" si="48"/>
        <v>0</v>
      </c>
      <c r="BJ184" s="14" t="s">
        <v>145</v>
      </c>
      <c r="BK184" s="205">
        <f t="shared" si="49"/>
        <v>0</v>
      </c>
      <c r="BL184" s="14" t="s">
        <v>193</v>
      </c>
      <c r="BM184" s="204" t="s">
        <v>655</v>
      </c>
    </row>
    <row r="185" spans="1:65" s="2" customFormat="1" ht="24.2" customHeight="1">
      <c r="A185" s="31"/>
      <c r="B185" s="32"/>
      <c r="C185" s="206" t="s">
        <v>331</v>
      </c>
      <c r="D185" s="206" t="s">
        <v>147</v>
      </c>
      <c r="E185" s="207" t="s">
        <v>656</v>
      </c>
      <c r="F185" s="208" t="s">
        <v>657</v>
      </c>
      <c r="G185" s="209" t="s">
        <v>202</v>
      </c>
      <c r="H185" s="210">
        <v>15</v>
      </c>
      <c r="I185" s="211"/>
      <c r="J185" s="212">
        <f t="shared" si="40"/>
        <v>0</v>
      </c>
      <c r="K185" s="213"/>
      <c r="L185" s="214"/>
      <c r="M185" s="215" t="s">
        <v>1</v>
      </c>
      <c r="N185" s="216" t="s">
        <v>39</v>
      </c>
      <c r="O185" s="72"/>
      <c r="P185" s="202">
        <f t="shared" si="41"/>
        <v>0</v>
      </c>
      <c r="Q185" s="202">
        <v>2.5499999999999998E-2</v>
      </c>
      <c r="R185" s="202">
        <f t="shared" si="42"/>
        <v>0.38249999999999995</v>
      </c>
      <c r="S185" s="202">
        <v>0</v>
      </c>
      <c r="T185" s="203">
        <f t="shared" si="4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281</v>
      </c>
      <c r="AT185" s="204" t="s">
        <v>147</v>
      </c>
      <c r="AU185" s="204" t="s">
        <v>145</v>
      </c>
      <c r="AY185" s="14" t="s">
        <v>137</v>
      </c>
      <c r="BE185" s="205">
        <f t="shared" si="44"/>
        <v>0</v>
      </c>
      <c r="BF185" s="205">
        <f t="shared" si="45"/>
        <v>0</v>
      </c>
      <c r="BG185" s="205">
        <f t="shared" si="46"/>
        <v>0</v>
      </c>
      <c r="BH185" s="205">
        <f t="shared" si="47"/>
        <v>0</v>
      </c>
      <c r="BI185" s="205">
        <f t="shared" si="48"/>
        <v>0</v>
      </c>
      <c r="BJ185" s="14" t="s">
        <v>145</v>
      </c>
      <c r="BK185" s="205">
        <f t="shared" si="49"/>
        <v>0</v>
      </c>
      <c r="BL185" s="14" t="s">
        <v>193</v>
      </c>
      <c r="BM185" s="204" t="s">
        <v>658</v>
      </c>
    </row>
    <row r="186" spans="1:65" s="2" customFormat="1" ht="24.2" customHeight="1">
      <c r="A186" s="31"/>
      <c r="B186" s="32"/>
      <c r="C186" s="192" t="s">
        <v>335</v>
      </c>
      <c r="D186" s="192" t="s">
        <v>140</v>
      </c>
      <c r="E186" s="193" t="s">
        <v>659</v>
      </c>
      <c r="F186" s="194" t="s">
        <v>660</v>
      </c>
      <c r="G186" s="195" t="s">
        <v>202</v>
      </c>
      <c r="H186" s="196">
        <v>9</v>
      </c>
      <c r="I186" s="197"/>
      <c r="J186" s="198">
        <f t="shared" si="40"/>
        <v>0</v>
      </c>
      <c r="K186" s="199"/>
      <c r="L186" s="36"/>
      <c r="M186" s="200" t="s">
        <v>1</v>
      </c>
      <c r="N186" s="201" t="s">
        <v>39</v>
      </c>
      <c r="O186" s="72"/>
      <c r="P186" s="202">
        <f t="shared" si="41"/>
        <v>0</v>
      </c>
      <c r="Q186" s="202">
        <v>0</v>
      </c>
      <c r="R186" s="202">
        <f t="shared" si="42"/>
        <v>0</v>
      </c>
      <c r="S186" s="202">
        <v>0</v>
      </c>
      <c r="T186" s="203">
        <f t="shared" si="4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4" t="s">
        <v>193</v>
      </c>
      <c r="AT186" s="204" t="s">
        <v>140</v>
      </c>
      <c r="AU186" s="204" t="s">
        <v>145</v>
      </c>
      <c r="AY186" s="14" t="s">
        <v>137</v>
      </c>
      <c r="BE186" s="205">
        <f t="shared" si="44"/>
        <v>0</v>
      </c>
      <c r="BF186" s="205">
        <f t="shared" si="45"/>
        <v>0</v>
      </c>
      <c r="BG186" s="205">
        <f t="shared" si="46"/>
        <v>0</v>
      </c>
      <c r="BH186" s="205">
        <f t="shared" si="47"/>
        <v>0</v>
      </c>
      <c r="BI186" s="205">
        <f t="shared" si="48"/>
        <v>0</v>
      </c>
      <c r="BJ186" s="14" t="s">
        <v>145</v>
      </c>
      <c r="BK186" s="205">
        <f t="shared" si="49"/>
        <v>0</v>
      </c>
      <c r="BL186" s="14" t="s">
        <v>193</v>
      </c>
      <c r="BM186" s="204" t="s">
        <v>661</v>
      </c>
    </row>
    <row r="187" spans="1:65" s="2" customFormat="1" ht="24.2" customHeight="1">
      <c r="A187" s="31"/>
      <c r="B187" s="32"/>
      <c r="C187" s="206" t="s">
        <v>339</v>
      </c>
      <c r="D187" s="206" t="s">
        <v>147</v>
      </c>
      <c r="E187" s="207" t="s">
        <v>662</v>
      </c>
      <c r="F187" s="208" t="s">
        <v>663</v>
      </c>
      <c r="G187" s="209" t="s">
        <v>202</v>
      </c>
      <c r="H187" s="210">
        <v>9</v>
      </c>
      <c r="I187" s="211"/>
      <c r="J187" s="212">
        <f t="shared" si="40"/>
        <v>0</v>
      </c>
      <c r="K187" s="213"/>
      <c r="L187" s="214"/>
      <c r="M187" s="215" t="s">
        <v>1</v>
      </c>
      <c r="N187" s="216" t="s">
        <v>39</v>
      </c>
      <c r="O187" s="72"/>
      <c r="P187" s="202">
        <f t="shared" si="41"/>
        <v>0</v>
      </c>
      <c r="Q187" s="202">
        <v>1.5820000000000001E-2</v>
      </c>
      <c r="R187" s="202">
        <f t="shared" si="42"/>
        <v>0.14238000000000001</v>
      </c>
      <c r="S187" s="202">
        <v>0</v>
      </c>
      <c r="T187" s="203">
        <f t="shared" si="4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4" t="s">
        <v>281</v>
      </c>
      <c r="AT187" s="204" t="s">
        <v>147</v>
      </c>
      <c r="AU187" s="204" t="s">
        <v>145</v>
      </c>
      <c r="AY187" s="14" t="s">
        <v>137</v>
      </c>
      <c r="BE187" s="205">
        <f t="shared" si="44"/>
        <v>0</v>
      </c>
      <c r="BF187" s="205">
        <f t="shared" si="45"/>
        <v>0</v>
      </c>
      <c r="BG187" s="205">
        <f t="shared" si="46"/>
        <v>0</v>
      </c>
      <c r="BH187" s="205">
        <f t="shared" si="47"/>
        <v>0</v>
      </c>
      <c r="BI187" s="205">
        <f t="shared" si="48"/>
        <v>0</v>
      </c>
      <c r="BJ187" s="14" t="s">
        <v>145</v>
      </c>
      <c r="BK187" s="205">
        <f t="shared" si="49"/>
        <v>0</v>
      </c>
      <c r="BL187" s="14" t="s">
        <v>193</v>
      </c>
      <c r="BM187" s="204" t="s">
        <v>664</v>
      </c>
    </row>
    <row r="188" spans="1:65" s="2" customFormat="1" ht="21.75" customHeight="1">
      <c r="A188" s="31"/>
      <c r="B188" s="32"/>
      <c r="C188" s="192" t="s">
        <v>343</v>
      </c>
      <c r="D188" s="192" t="s">
        <v>140</v>
      </c>
      <c r="E188" s="193" t="s">
        <v>356</v>
      </c>
      <c r="F188" s="194" t="s">
        <v>357</v>
      </c>
      <c r="G188" s="195" t="s">
        <v>325</v>
      </c>
      <c r="H188" s="196">
        <v>8</v>
      </c>
      <c r="I188" s="197"/>
      <c r="J188" s="198">
        <f t="shared" si="40"/>
        <v>0</v>
      </c>
      <c r="K188" s="199"/>
      <c r="L188" s="36"/>
      <c r="M188" s="200" t="s">
        <v>1</v>
      </c>
      <c r="N188" s="201" t="s">
        <v>39</v>
      </c>
      <c r="O188" s="72"/>
      <c r="P188" s="202">
        <f t="shared" si="41"/>
        <v>0</v>
      </c>
      <c r="Q188" s="202">
        <v>0</v>
      </c>
      <c r="R188" s="202">
        <f t="shared" si="42"/>
        <v>0</v>
      </c>
      <c r="S188" s="202">
        <v>3.968E-2</v>
      </c>
      <c r="T188" s="203">
        <f t="shared" si="43"/>
        <v>0.31744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4" t="s">
        <v>193</v>
      </c>
      <c r="AT188" s="204" t="s">
        <v>140</v>
      </c>
      <c r="AU188" s="204" t="s">
        <v>145</v>
      </c>
      <c r="AY188" s="14" t="s">
        <v>137</v>
      </c>
      <c r="BE188" s="205">
        <f t="shared" si="44"/>
        <v>0</v>
      </c>
      <c r="BF188" s="205">
        <f t="shared" si="45"/>
        <v>0</v>
      </c>
      <c r="BG188" s="205">
        <f t="shared" si="46"/>
        <v>0</v>
      </c>
      <c r="BH188" s="205">
        <f t="shared" si="47"/>
        <v>0</v>
      </c>
      <c r="BI188" s="205">
        <f t="shared" si="48"/>
        <v>0</v>
      </c>
      <c r="BJ188" s="14" t="s">
        <v>145</v>
      </c>
      <c r="BK188" s="205">
        <f t="shared" si="49"/>
        <v>0</v>
      </c>
      <c r="BL188" s="14" t="s">
        <v>193</v>
      </c>
      <c r="BM188" s="204" t="s">
        <v>665</v>
      </c>
    </row>
    <row r="189" spans="1:65" s="2" customFormat="1" ht="24.2" customHeight="1">
      <c r="A189" s="31"/>
      <c r="B189" s="32"/>
      <c r="C189" s="192" t="s">
        <v>347</v>
      </c>
      <c r="D189" s="192" t="s">
        <v>140</v>
      </c>
      <c r="E189" s="193" t="s">
        <v>360</v>
      </c>
      <c r="F189" s="194" t="s">
        <v>361</v>
      </c>
      <c r="G189" s="195" t="s">
        <v>325</v>
      </c>
      <c r="H189" s="196">
        <v>8</v>
      </c>
      <c r="I189" s="197"/>
      <c r="J189" s="198">
        <f t="shared" si="40"/>
        <v>0</v>
      </c>
      <c r="K189" s="199"/>
      <c r="L189" s="36"/>
      <c r="M189" s="200" t="s">
        <v>1</v>
      </c>
      <c r="N189" s="201" t="s">
        <v>39</v>
      </c>
      <c r="O189" s="72"/>
      <c r="P189" s="202">
        <f t="shared" si="41"/>
        <v>0</v>
      </c>
      <c r="Q189" s="202">
        <v>0</v>
      </c>
      <c r="R189" s="202">
        <f t="shared" si="42"/>
        <v>0</v>
      </c>
      <c r="S189" s="202">
        <v>3.4000000000000002E-2</v>
      </c>
      <c r="T189" s="203">
        <f t="shared" si="43"/>
        <v>0.27200000000000002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4" t="s">
        <v>193</v>
      </c>
      <c r="AT189" s="204" t="s">
        <v>140</v>
      </c>
      <c r="AU189" s="204" t="s">
        <v>145</v>
      </c>
      <c r="AY189" s="14" t="s">
        <v>137</v>
      </c>
      <c r="BE189" s="205">
        <f t="shared" si="44"/>
        <v>0</v>
      </c>
      <c r="BF189" s="205">
        <f t="shared" si="45"/>
        <v>0</v>
      </c>
      <c r="BG189" s="205">
        <f t="shared" si="46"/>
        <v>0</v>
      </c>
      <c r="BH189" s="205">
        <f t="shared" si="47"/>
        <v>0</v>
      </c>
      <c r="BI189" s="205">
        <f t="shared" si="48"/>
        <v>0</v>
      </c>
      <c r="BJ189" s="14" t="s">
        <v>145</v>
      </c>
      <c r="BK189" s="205">
        <f t="shared" si="49"/>
        <v>0</v>
      </c>
      <c r="BL189" s="14" t="s">
        <v>193</v>
      </c>
      <c r="BM189" s="204" t="s">
        <v>666</v>
      </c>
    </row>
    <row r="190" spans="1:65" s="2" customFormat="1" ht="24.2" customHeight="1">
      <c r="A190" s="31"/>
      <c r="B190" s="32"/>
      <c r="C190" s="192" t="s">
        <v>351</v>
      </c>
      <c r="D190" s="192" t="s">
        <v>140</v>
      </c>
      <c r="E190" s="193" t="s">
        <v>372</v>
      </c>
      <c r="F190" s="194" t="s">
        <v>373</v>
      </c>
      <c r="G190" s="195" t="s">
        <v>325</v>
      </c>
      <c r="H190" s="196">
        <v>15</v>
      </c>
      <c r="I190" s="197"/>
      <c r="J190" s="198">
        <f t="shared" si="40"/>
        <v>0</v>
      </c>
      <c r="K190" s="199"/>
      <c r="L190" s="36"/>
      <c r="M190" s="200" t="s">
        <v>1</v>
      </c>
      <c r="N190" s="201" t="s">
        <v>39</v>
      </c>
      <c r="O190" s="72"/>
      <c r="P190" s="202">
        <f t="shared" si="41"/>
        <v>0</v>
      </c>
      <c r="Q190" s="202">
        <v>0</v>
      </c>
      <c r="R190" s="202">
        <f t="shared" si="42"/>
        <v>0</v>
      </c>
      <c r="S190" s="202">
        <v>1.9460000000000002E-2</v>
      </c>
      <c r="T190" s="203">
        <f t="shared" si="43"/>
        <v>0.29190000000000005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4" t="s">
        <v>193</v>
      </c>
      <c r="AT190" s="204" t="s">
        <v>140</v>
      </c>
      <c r="AU190" s="204" t="s">
        <v>145</v>
      </c>
      <c r="AY190" s="14" t="s">
        <v>137</v>
      </c>
      <c r="BE190" s="205">
        <f t="shared" si="44"/>
        <v>0</v>
      </c>
      <c r="BF190" s="205">
        <f t="shared" si="45"/>
        <v>0</v>
      </c>
      <c r="BG190" s="205">
        <f t="shared" si="46"/>
        <v>0</v>
      </c>
      <c r="BH190" s="205">
        <f t="shared" si="47"/>
        <v>0</v>
      </c>
      <c r="BI190" s="205">
        <f t="shared" si="48"/>
        <v>0</v>
      </c>
      <c r="BJ190" s="14" t="s">
        <v>145</v>
      </c>
      <c r="BK190" s="205">
        <f t="shared" si="49"/>
        <v>0</v>
      </c>
      <c r="BL190" s="14" t="s">
        <v>193</v>
      </c>
      <c r="BM190" s="204" t="s">
        <v>667</v>
      </c>
    </row>
    <row r="191" spans="1:65" s="2" customFormat="1" ht="24.2" customHeight="1">
      <c r="A191" s="31"/>
      <c r="B191" s="32"/>
      <c r="C191" s="192" t="s">
        <v>355</v>
      </c>
      <c r="D191" s="192" t="s">
        <v>140</v>
      </c>
      <c r="E191" s="193" t="s">
        <v>668</v>
      </c>
      <c r="F191" s="194" t="s">
        <v>669</v>
      </c>
      <c r="G191" s="195" t="s">
        <v>202</v>
      </c>
      <c r="H191" s="196">
        <v>15</v>
      </c>
      <c r="I191" s="197"/>
      <c r="J191" s="198">
        <f t="shared" si="40"/>
        <v>0</v>
      </c>
      <c r="K191" s="199"/>
      <c r="L191" s="36"/>
      <c r="M191" s="200" t="s">
        <v>1</v>
      </c>
      <c r="N191" s="201" t="s">
        <v>39</v>
      </c>
      <c r="O191" s="72"/>
      <c r="P191" s="202">
        <f t="shared" si="41"/>
        <v>0</v>
      </c>
      <c r="Q191" s="202">
        <v>2.3019999999999998E-3</v>
      </c>
      <c r="R191" s="202">
        <f t="shared" si="42"/>
        <v>3.4529999999999998E-2</v>
      </c>
      <c r="S191" s="202">
        <v>0</v>
      </c>
      <c r="T191" s="203">
        <f t="shared" si="4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4" t="s">
        <v>193</v>
      </c>
      <c r="AT191" s="204" t="s">
        <v>140</v>
      </c>
      <c r="AU191" s="204" t="s">
        <v>145</v>
      </c>
      <c r="AY191" s="14" t="s">
        <v>137</v>
      </c>
      <c r="BE191" s="205">
        <f t="shared" si="44"/>
        <v>0</v>
      </c>
      <c r="BF191" s="205">
        <f t="shared" si="45"/>
        <v>0</v>
      </c>
      <c r="BG191" s="205">
        <f t="shared" si="46"/>
        <v>0</v>
      </c>
      <c r="BH191" s="205">
        <f t="shared" si="47"/>
        <v>0</v>
      </c>
      <c r="BI191" s="205">
        <f t="shared" si="48"/>
        <v>0</v>
      </c>
      <c r="BJ191" s="14" t="s">
        <v>145</v>
      </c>
      <c r="BK191" s="205">
        <f t="shared" si="49"/>
        <v>0</v>
      </c>
      <c r="BL191" s="14" t="s">
        <v>193</v>
      </c>
      <c r="BM191" s="204" t="s">
        <v>670</v>
      </c>
    </row>
    <row r="192" spans="1:65" s="2" customFormat="1" ht="16.5" customHeight="1">
      <c r="A192" s="31"/>
      <c r="B192" s="32"/>
      <c r="C192" s="206" t="s">
        <v>359</v>
      </c>
      <c r="D192" s="206" t="s">
        <v>147</v>
      </c>
      <c r="E192" s="207" t="s">
        <v>671</v>
      </c>
      <c r="F192" s="208" t="s">
        <v>672</v>
      </c>
      <c r="G192" s="209" t="s">
        <v>202</v>
      </c>
      <c r="H192" s="210">
        <v>15</v>
      </c>
      <c r="I192" s="211"/>
      <c r="J192" s="212">
        <f t="shared" si="40"/>
        <v>0</v>
      </c>
      <c r="K192" s="213"/>
      <c r="L192" s="214"/>
      <c r="M192" s="215" t="s">
        <v>1</v>
      </c>
      <c r="N192" s="216" t="s">
        <v>39</v>
      </c>
      <c r="O192" s="72"/>
      <c r="P192" s="202">
        <f t="shared" si="41"/>
        <v>0</v>
      </c>
      <c r="Q192" s="202">
        <v>1.41E-2</v>
      </c>
      <c r="R192" s="202">
        <f t="shared" si="42"/>
        <v>0.21149999999999999</v>
      </c>
      <c r="S192" s="202">
        <v>0</v>
      </c>
      <c r="T192" s="203">
        <f t="shared" si="4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4" t="s">
        <v>281</v>
      </c>
      <c r="AT192" s="204" t="s">
        <v>147</v>
      </c>
      <c r="AU192" s="204" t="s">
        <v>145</v>
      </c>
      <c r="AY192" s="14" t="s">
        <v>137</v>
      </c>
      <c r="BE192" s="205">
        <f t="shared" si="44"/>
        <v>0</v>
      </c>
      <c r="BF192" s="205">
        <f t="shared" si="45"/>
        <v>0</v>
      </c>
      <c r="BG192" s="205">
        <f t="shared" si="46"/>
        <v>0</v>
      </c>
      <c r="BH192" s="205">
        <f t="shared" si="47"/>
        <v>0</v>
      </c>
      <c r="BI192" s="205">
        <f t="shared" si="48"/>
        <v>0</v>
      </c>
      <c r="BJ192" s="14" t="s">
        <v>145</v>
      </c>
      <c r="BK192" s="205">
        <f t="shared" si="49"/>
        <v>0</v>
      </c>
      <c r="BL192" s="14" t="s">
        <v>193</v>
      </c>
      <c r="BM192" s="204" t="s">
        <v>673</v>
      </c>
    </row>
    <row r="193" spans="1:65" s="2" customFormat="1" ht="24.2" customHeight="1">
      <c r="A193" s="31"/>
      <c r="B193" s="32"/>
      <c r="C193" s="192" t="s">
        <v>363</v>
      </c>
      <c r="D193" s="192" t="s">
        <v>140</v>
      </c>
      <c r="E193" s="193" t="s">
        <v>376</v>
      </c>
      <c r="F193" s="194" t="s">
        <v>377</v>
      </c>
      <c r="G193" s="195" t="s">
        <v>325</v>
      </c>
      <c r="H193" s="196">
        <v>4</v>
      </c>
      <c r="I193" s="197"/>
      <c r="J193" s="198">
        <f t="shared" si="40"/>
        <v>0</v>
      </c>
      <c r="K193" s="199"/>
      <c r="L193" s="36"/>
      <c r="M193" s="200" t="s">
        <v>1</v>
      </c>
      <c r="N193" s="201" t="s">
        <v>39</v>
      </c>
      <c r="O193" s="72"/>
      <c r="P193" s="202">
        <f t="shared" si="41"/>
        <v>0</v>
      </c>
      <c r="Q193" s="202">
        <v>0</v>
      </c>
      <c r="R193" s="202">
        <f t="shared" si="42"/>
        <v>0</v>
      </c>
      <c r="S193" s="202">
        <v>8.7999999999999995E-2</v>
      </c>
      <c r="T193" s="203">
        <f t="shared" si="43"/>
        <v>0.35199999999999998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4" t="s">
        <v>193</v>
      </c>
      <c r="AT193" s="204" t="s">
        <v>140</v>
      </c>
      <c r="AU193" s="204" t="s">
        <v>145</v>
      </c>
      <c r="AY193" s="14" t="s">
        <v>137</v>
      </c>
      <c r="BE193" s="205">
        <f t="shared" si="44"/>
        <v>0</v>
      </c>
      <c r="BF193" s="205">
        <f t="shared" si="45"/>
        <v>0</v>
      </c>
      <c r="BG193" s="205">
        <f t="shared" si="46"/>
        <v>0</v>
      </c>
      <c r="BH193" s="205">
        <f t="shared" si="47"/>
        <v>0</v>
      </c>
      <c r="BI193" s="205">
        <f t="shared" si="48"/>
        <v>0</v>
      </c>
      <c r="BJ193" s="14" t="s">
        <v>145</v>
      </c>
      <c r="BK193" s="205">
        <f t="shared" si="49"/>
        <v>0</v>
      </c>
      <c r="BL193" s="14" t="s">
        <v>193</v>
      </c>
      <c r="BM193" s="204" t="s">
        <v>674</v>
      </c>
    </row>
    <row r="194" spans="1:65" s="2" customFormat="1" ht="16.5" customHeight="1">
      <c r="A194" s="31"/>
      <c r="B194" s="32"/>
      <c r="C194" s="192" t="s">
        <v>367</v>
      </c>
      <c r="D194" s="192" t="s">
        <v>140</v>
      </c>
      <c r="E194" s="193" t="s">
        <v>380</v>
      </c>
      <c r="F194" s="194" t="s">
        <v>381</v>
      </c>
      <c r="G194" s="195" t="s">
        <v>325</v>
      </c>
      <c r="H194" s="196">
        <v>7</v>
      </c>
      <c r="I194" s="197"/>
      <c r="J194" s="198">
        <f t="shared" si="40"/>
        <v>0</v>
      </c>
      <c r="K194" s="199"/>
      <c r="L194" s="36"/>
      <c r="M194" s="200" t="s">
        <v>1</v>
      </c>
      <c r="N194" s="201" t="s">
        <v>39</v>
      </c>
      <c r="O194" s="72"/>
      <c r="P194" s="202">
        <f t="shared" si="41"/>
        <v>0</v>
      </c>
      <c r="Q194" s="202">
        <v>0</v>
      </c>
      <c r="R194" s="202">
        <f t="shared" si="42"/>
        <v>0</v>
      </c>
      <c r="S194" s="202">
        <v>8.7999999999999995E-2</v>
      </c>
      <c r="T194" s="203">
        <f t="shared" si="43"/>
        <v>0.61599999999999999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4" t="s">
        <v>193</v>
      </c>
      <c r="AT194" s="204" t="s">
        <v>140</v>
      </c>
      <c r="AU194" s="204" t="s">
        <v>145</v>
      </c>
      <c r="AY194" s="14" t="s">
        <v>137</v>
      </c>
      <c r="BE194" s="205">
        <f t="shared" si="44"/>
        <v>0</v>
      </c>
      <c r="BF194" s="205">
        <f t="shared" si="45"/>
        <v>0</v>
      </c>
      <c r="BG194" s="205">
        <f t="shared" si="46"/>
        <v>0</v>
      </c>
      <c r="BH194" s="205">
        <f t="shared" si="47"/>
        <v>0</v>
      </c>
      <c r="BI194" s="205">
        <f t="shared" si="48"/>
        <v>0</v>
      </c>
      <c r="BJ194" s="14" t="s">
        <v>145</v>
      </c>
      <c r="BK194" s="205">
        <f t="shared" si="49"/>
        <v>0</v>
      </c>
      <c r="BL194" s="14" t="s">
        <v>193</v>
      </c>
      <c r="BM194" s="204" t="s">
        <v>675</v>
      </c>
    </row>
    <row r="195" spans="1:65" s="2" customFormat="1" ht="16.5" customHeight="1">
      <c r="A195" s="31"/>
      <c r="B195" s="32"/>
      <c r="C195" s="192" t="s">
        <v>371</v>
      </c>
      <c r="D195" s="192" t="s">
        <v>140</v>
      </c>
      <c r="E195" s="193" t="s">
        <v>384</v>
      </c>
      <c r="F195" s="194" t="s">
        <v>385</v>
      </c>
      <c r="G195" s="195" t="s">
        <v>325</v>
      </c>
      <c r="H195" s="196">
        <v>7</v>
      </c>
      <c r="I195" s="197"/>
      <c r="J195" s="198">
        <f t="shared" si="40"/>
        <v>0</v>
      </c>
      <c r="K195" s="199"/>
      <c r="L195" s="36"/>
      <c r="M195" s="200" t="s">
        <v>1</v>
      </c>
      <c r="N195" s="201" t="s">
        <v>39</v>
      </c>
      <c r="O195" s="72"/>
      <c r="P195" s="202">
        <f t="shared" si="41"/>
        <v>0</v>
      </c>
      <c r="Q195" s="202">
        <v>5.1000000000000004E-4</v>
      </c>
      <c r="R195" s="202">
        <f t="shared" si="42"/>
        <v>3.5700000000000003E-3</v>
      </c>
      <c r="S195" s="202">
        <v>0</v>
      </c>
      <c r="T195" s="203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4" t="s">
        <v>193</v>
      </c>
      <c r="AT195" s="204" t="s">
        <v>140</v>
      </c>
      <c r="AU195" s="204" t="s">
        <v>145</v>
      </c>
      <c r="AY195" s="14" t="s">
        <v>137</v>
      </c>
      <c r="BE195" s="205">
        <f t="shared" si="44"/>
        <v>0</v>
      </c>
      <c r="BF195" s="205">
        <f t="shared" si="45"/>
        <v>0</v>
      </c>
      <c r="BG195" s="205">
        <f t="shared" si="46"/>
        <v>0</v>
      </c>
      <c r="BH195" s="205">
        <f t="shared" si="47"/>
        <v>0</v>
      </c>
      <c r="BI195" s="205">
        <f t="shared" si="48"/>
        <v>0</v>
      </c>
      <c r="BJ195" s="14" t="s">
        <v>145</v>
      </c>
      <c r="BK195" s="205">
        <f t="shared" si="49"/>
        <v>0</v>
      </c>
      <c r="BL195" s="14" t="s">
        <v>193</v>
      </c>
      <c r="BM195" s="204" t="s">
        <v>676</v>
      </c>
    </row>
    <row r="196" spans="1:65" s="2" customFormat="1" ht="24.2" customHeight="1">
      <c r="A196" s="31"/>
      <c r="B196" s="32"/>
      <c r="C196" s="192" t="s">
        <v>375</v>
      </c>
      <c r="D196" s="192" t="s">
        <v>140</v>
      </c>
      <c r="E196" s="193" t="s">
        <v>388</v>
      </c>
      <c r="F196" s="194" t="s">
        <v>389</v>
      </c>
      <c r="G196" s="195" t="s">
        <v>202</v>
      </c>
      <c r="H196" s="196">
        <v>4</v>
      </c>
      <c r="I196" s="197"/>
      <c r="J196" s="198">
        <f t="shared" si="40"/>
        <v>0</v>
      </c>
      <c r="K196" s="199"/>
      <c r="L196" s="36"/>
      <c r="M196" s="200" t="s">
        <v>1</v>
      </c>
      <c r="N196" s="201" t="s">
        <v>39</v>
      </c>
      <c r="O196" s="72"/>
      <c r="P196" s="202">
        <f t="shared" si="41"/>
        <v>0</v>
      </c>
      <c r="Q196" s="202">
        <v>7.8200000000000003E-4</v>
      </c>
      <c r="R196" s="202">
        <f t="shared" si="42"/>
        <v>3.1280000000000001E-3</v>
      </c>
      <c r="S196" s="202">
        <v>0</v>
      </c>
      <c r="T196" s="203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4" t="s">
        <v>193</v>
      </c>
      <c r="AT196" s="204" t="s">
        <v>140</v>
      </c>
      <c r="AU196" s="204" t="s">
        <v>145</v>
      </c>
      <c r="AY196" s="14" t="s">
        <v>137</v>
      </c>
      <c r="BE196" s="205">
        <f t="shared" si="44"/>
        <v>0</v>
      </c>
      <c r="BF196" s="205">
        <f t="shared" si="45"/>
        <v>0</v>
      </c>
      <c r="BG196" s="205">
        <f t="shared" si="46"/>
        <v>0</v>
      </c>
      <c r="BH196" s="205">
        <f t="shared" si="47"/>
        <v>0</v>
      </c>
      <c r="BI196" s="205">
        <f t="shared" si="48"/>
        <v>0</v>
      </c>
      <c r="BJ196" s="14" t="s">
        <v>145</v>
      </c>
      <c r="BK196" s="205">
        <f t="shared" si="49"/>
        <v>0</v>
      </c>
      <c r="BL196" s="14" t="s">
        <v>193</v>
      </c>
      <c r="BM196" s="204" t="s">
        <v>677</v>
      </c>
    </row>
    <row r="197" spans="1:65" s="2" customFormat="1" ht="24.2" customHeight="1">
      <c r="A197" s="31"/>
      <c r="B197" s="32"/>
      <c r="C197" s="206" t="s">
        <v>379</v>
      </c>
      <c r="D197" s="206" t="s">
        <v>147</v>
      </c>
      <c r="E197" s="207" t="s">
        <v>392</v>
      </c>
      <c r="F197" s="208" t="s">
        <v>393</v>
      </c>
      <c r="G197" s="209" t="s">
        <v>202</v>
      </c>
      <c r="H197" s="210">
        <v>4</v>
      </c>
      <c r="I197" s="211"/>
      <c r="J197" s="212">
        <f t="shared" si="40"/>
        <v>0</v>
      </c>
      <c r="K197" s="213"/>
      <c r="L197" s="214"/>
      <c r="M197" s="215" t="s">
        <v>1</v>
      </c>
      <c r="N197" s="216" t="s">
        <v>39</v>
      </c>
      <c r="O197" s="72"/>
      <c r="P197" s="202">
        <f t="shared" si="41"/>
        <v>0</v>
      </c>
      <c r="Q197" s="202">
        <v>3.4009999999999999E-2</v>
      </c>
      <c r="R197" s="202">
        <f t="shared" si="42"/>
        <v>0.13603999999999999</v>
      </c>
      <c r="S197" s="202">
        <v>0</v>
      </c>
      <c r="T197" s="203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4" t="s">
        <v>281</v>
      </c>
      <c r="AT197" s="204" t="s">
        <v>147</v>
      </c>
      <c r="AU197" s="204" t="s">
        <v>145</v>
      </c>
      <c r="AY197" s="14" t="s">
        <v>137</v>
      </c>
      <c r="BE197" s="205">
        <f t="shared" si="44"/>
        <v>0</v>
      </c>
      <c r="BF197" s="205">
        <f t="shared" si="45"/>
        <v>0</v>
      </c>
      <c r="BG197" s="205">
        <f t="shared" si="46"/>
        <v>0</v>
      </c>
      <c r="BH197" s="205">
        <f t="shared" si="47"/>
        <v>0</v>
      </c>
      <c r="BI197" s="205">
        <f t="shared" si="48"/>
        <v>0</v>
      </c>
      <c r="BJ197" s="14" t="s">
        <v>145</v>
      </c>
      <c r="BK197" s="205">
        <f t="shared" si="49"/>
        <v>0</v>
      </c>
      <c r="BL197" s="14" t="s">
        <v>193</v>
      </c>
      <c r="BM197" s="204" t="s">
        <v>678</v>
      </c>
    </row>
    <row r="198" spans="1:65" s="2" customFormat="1" ht="16.5" customHeight="1">
      <c r="A198" s="31"/>
      <c r="B198" s="32"/>
      <c r="C198" s="192" t="s">
        <v>383</v>
      </c>
      <c r="D198" s="192" t="s">
        <v>140</v>
      </c>
      <c r="E198" s="193" t="s">
        <v>396</v>
      </c>
      <c r="F198" s="194" t="s">
        <v>397</v>
      </c>
      <c r="G198" s="195" t="s">
        <v>202</v>
      </c>
      <c r="H198" s="196">
        <v>15</v>
      </c>
      <c r="I198" s="197"/>
      <c r="J198" s="198">
        <f t="shared" si="40"/>
        <v>0</v>
      </c>
      <c r="K198" s="199"/>
      <c r="L198" s="36"/>
      <c r="M198" s="200" t="s">
        <v>1</v>
      </c>
      <c r="N198" s="201" t="s">
        <v>39</v>
      </c>
      <c r="O198" s="72"/>
      <c r="P198" s="202">
        <f t="shared" si="41"/>
        <v>0</v>
      </c>
      <c r="Q198" s="202">
        <v>0</v>
      </c>
      <c r="R198" s="202">
        <f t="shared" si="42"/>
        <v>0</v>
      </c>
      <c r="S198" s="202">
        <v>0</v>
      </c>
      <c r="T198" s="203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4" t="s">
        <v>193</v>
      </c>
      <c r="AT198" s="204" t="s">
        <v>140</v>
      </c>
      <c r="AU198" s="204" t="s">
        <v>145</v>
      </c>
      <c r="AY198" s="14" t="s">
        <v>137</v>
      </c>
      <c r="BE198" s="205">
        <f t="shared" si="44"/>
        <v>0</v>
      </c>
      <c r="BF198" s="205">
        <f t="shared" si="45"/>
        <v>0</v>
      </c>
      <c r="BG198" s="205">
        <f t="shared" si="46"/>
        <v>0</v>
      </c>
      <c r="BH198" s="205">
        <f t="shared" si="47"/>
        <v>0</v>
      </c>
      <c r="BI198" s="205">
        <f t="shared" si="48"/>
        <v>0</v>
      </c>
      <c r="BJ198" s="14" t="s">
        <v>145</v>
      </c>
      <c r="BK198" s="205">
        <f t="shared" si="49"/>
        <v>0</v>
      </c>
      <c r="BL198" s="14" t="s">
        <v>193</v>
      </c>
      <c r="BM198" s="204" t="s">
        <v>679</v>
      </c>
    </row>
    <row r="199" spans="1:65" s="2" customFormat="1" ht="16.5" customHeight="1">
      <c r="A199" s="31"/>
      <c r="B199" s="32"/>
      <c r="C199" s="206" t="s">
        <v>387</v>
      </c>
      <c r="D199" s="206" t="s">
        <v>147</v>
      </c>
      <c r="E199" s="207" t="s">
        <v>400</v>
      </c>
      <c r="F199" s="208" t="s">
        <v>401</v>
      </c>
      <c r="G199" s="209" t="s">
        <v>202</v>
      </c>
      <c r="H199" s="210">
        <v>15</v>
      </c>
      <c r="I199" s="211"/>
      <c r="J199" s="212">
        <f t="shared" si="40"/>
        <v>0</v>
      </c>
      <c r="K199" s="213"/>
      <c r="L199" s="214"/>
      <c r="M199" s="215" t="s">
        <v>1</v>
      </c>
      <c r="N199" s="216" t="s">
        <v>39</v>
      </c>
      <c r="O199" s="72"/>
      <c r="P199" s="202">
        <f t="shared" si="41"/>
        <v>0</v>
      </c>
      <c r="Q199" s="202">
        <v>2E-3</v>
      </c>
      <c r="R199" s="202">
        <f t="shared" si="42"/>
        <v>0.03</v>
      </c>
      <c r="S199" s="202">
        <v>0</v>
      </c>
      <c r="T199" s="203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4" t="s">
        <v>281</v>
      </c>
      <c r="AT199" s="204" t="s">
        <v>147</v>
      </c>
      <c r="AU199" s="204" t="s">
        <v>145</v>
      </c>
      <c r="AY199" s="14" t="s">
        <v>137</v>
      </c>
      <c r="BE199" s="205">
        <f t="shared" si="44"/>
        <v>0</v>
      </c>
      <c r="BF199" s="205">
        <f t="shared" si="45"/>
        <v>0</v>
      </c>
      <c r="BG199" s="205">
        <f t="shared" si="46"/>
        <v>0</v>
      </c>
      <c r="BH199" s="205">
        <f t="shared" si="47"/>
        <v>0</v>
      </c>
      <c r="BI199" s="205">
        <f t="shared" si="48"/>
        <v>0</v>
      </c>
      <c r="BJ199" s="14" t="s">
        <v>145</v>
      </c>
      <c r="BK199" s="205">
        <f t="shared" si="49"/>
        <v>0</v>
      </c>
      <c r="BL199" s="14" t="s">
        <v>193</v>
      </c>
      <c r="BM199" s="204" t="s">
        <v>680</v>
      </c>
    </row>
    <row r="200" spans="1:65" s="2" customFormat="1" ht="24.2" customHeight="1">
      <c r="A200" s="31"/>
      <c r="B200" s="32"/>
      <c r="C200" s="192" t="s">
        <v>391</v>
      </c>
      <c r="D200" s="192" t="s">
        <v>140</v>
      </c>
      <c r="E200" s="193" t="s">
        <v>404</v>
      </c>
      <c r="F200" s="194" t="s">
        <v>405</v>
      </c>
      <c r="G200" s="195" t="s">
        <v>202</v>
      </c>
      <c r="H200" s="196">
        <v>105</v>
      </c>
      <c r="I200" s="197"/>
      <c r="J200" s="198">
        <f t="shared" si="40"/>
        <v>0</v>
      </c>
      <c r="K200" s="199"/>
      <c r="L200" s="36"/>
      <c r="M200" s="200" t="s">
        <v>1</v>
      </c>
      <c r="N200" s="201" t="s">
        <v>39</v>
      </c>
      <c r="O200" s="72"/>
      <c r="P200" s="202">
        <f t="shared" si="41"/>
        <v>0</v>
      </c>
      <c r="Q200" s="202">
        <v>0</v>
      </c>
      <c r="R200" s="202">
        <f t="shared" si="42"/>
        <v>0</v>
      </c>
      <c r="S200" s="202">
        <v>0</v>
      </c>
      <c r="T200" s="203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4" t="s">
        <v>193</v>
      </c>
      <c r="AT200" s="204" t="s">
        <v>140</v>
      </c>
      <c r="AU200" s="204" t="s">
        <v>145</v>
      </c>
      <c r="AY200" s="14" t="s">
        <v>137</v>
      </c>
      <c r="BE200" s="205">
        <f t="shared" si="44"/>
        <v>0</v>
      </c>
      <c r="BF200" s="205">
        <f t="shared" si="45"/>
        <v>0</v>
      </c>
      <c r="BG200" s="205">
        <f t="shared" si="46"/>
        <v>0</v>
      </c>
      <c r="BH200" s="205">
        <f t="shared" si="47"/>
        <v>0</v>
      </c>
      <c r="BI200" s="205">
        <f t="shared" si="48"/>
        <v>0</v>
      </c>
      <c r="BJ200" s="14" t="s">
        <v>145</v>
      </c>
      <c r="BK200" s="205">
        <f t="shared" si="49"/>
        <v>0</v>
      </c>
      <c r="BL200" s="14" t="s">
        <v>193</v>
      </c>
      <c r="BM200" s="204" t="s">
        <v>681</v>
      </c>
    </row>
    <row r="201" spans="1:65" s="2" customFormat="1" ht="16.5" customHeight="1">
      <c r="A201" s="31"/>
      <c r="B201" s="32"/>
      <c r="C201" s="206" t="s">
        <v>395</v>
      </c>
      <c r="D201" s="206" t="s">
        <v>147</v>
      </c>
      <c r="E201" s="207" t="s">
        <v>408</v>
      </c>
      <c r="F201" s="208" t="s">
        <v>409</v>
      </c>
      <c r="G201" s="209" t="s">
        <v>202</v>
      </c>
      <c r="H201" s="210">
        <v>15</v>
      </c>
      <c r="I201" s="211"/>
      <c r="J201" s="212">
        <f t="shared" si="40"/>
        <v>0</v>
      </c>
      <c r="K201" s="213"/>
      <c r="L201" s="214"/>
      <c r="M201" s="215" t="s">
        <v>1</v>
      </c>
      <c r="N201" s="216" t="s">
        <v>39</v>
      </c>
      <c r="O201" s="72"/>
      <c r="P201" s="202">
        <f t="shared" si="41"/>
        <v>0</v>
      </c>
      <c r="Q201" s="202">
        <v>1.9599999999999999E-3</v>
      </c>
      <c r="R201" s="202">
        <f t="shared" si="42"/>
        <v>2.9399999999999999E-2</v>
      </c>
      <c r="S201" s="202">
        <v>0</v>
      </c>
      <c r="T201" s="203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4" t="s">
        <v>281</v>
      </c>
      <c r="AT201" s="204" t="s">
        <v>147</v>
      </c>
      <c r="AU201" s="204" t="s">
        <v>145</v>
      </c>
      <c r="AY201" s="14" t="s">
        <v>137</v>
      </c>
      <c r="BE201" s="205">
        <f t="shared" si="44"/>
        <v>0</v>
      </c>
      <c r="BF201" s="205">
        <f t="shared" si="45"/>
        <v>0</v>
      </c>
      <c r="BG201" s="205">
        <f t="shared" si="46"/>
        <v>0</v>
      </c>
      <c r="BH201" s="205">
        <f t="shared" si="47"/>
        <v>0</v>
      </c>
      <c r="BI201" s="205">
        <f t="shared" si="48"/>
        <v>0</v>
      </c>
      <c r="BJ201" s="14" t="s">
        <v>145</v>
      </c>
      <c r="BK201" s="205">
        <f t="shared" si="49"/>
        <v>0</v>
      </c>
      <c r="BL201" s="14" t="s">
        <v>193</v>
      </c>
      <c r="BM201" s="204" t="s">
        <v>682</v>
      </c>
    </row>
    <row r="202" spans="1:65" s="2" customFormat="1" ht="24.2" customHeight="1">
      <c r="A202" s="31"/>
      <c r="B202" s="32"/>
      <c r="C202" s="206" t="s">
        <v>399</v>
      </c>
      <c r="D202" s="206" t="s">
        <v>147</v>
      </c>
      <c r="E202" s="207" t="s">
        <v>412</v>
      </c>
      <c r="F202" s="208" t="s">
        <v>413</v>
      </c>
      <c r="G202" s="209" t="s">
        <v>202</v>
      </c>
      <c r="H202" s="210">
        <v>15</v>
      </c>
      <c r="I202" s="211"/>
      <c r="J202" s="212">
        <f t="shared" si="40"/>
        <v>0</v>
      </c>
      <c r="K202" s="213"/>
      <c r="L202" s="214"/>
      <c r="M202" s="215" t="s">
        <v>1</v>
      </c>
      <c r="N202" s="216" t="s">
        <v>39</v>
      </c>
      <c r="O202" s="72"/>
      <c r="P202" s="202">
        <f t="shared" si="41"/>
        <v>0</v>
      </c>
      <c r="Q202" s="202">
        <v>2E-3</v>
      </c>
      <c r="R202" s="202">
        <f t="shared" si="42"/>
        <v>0.03</v>
      </c>
      <c r="S202" s="202">
        <v>0</v>
      </c>
      <c r="T202" s="203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4" t="s">
        <v>281</v>
      </c>
      <c r="AT202" s="204" t="s">
        <v>147</v>
      </c>
      <c r="AU202" s="204" t="s">
        <v>145</v>
      </c>
      <c r="AY202" s="14" t="s">
        <v>137</v>
      </c>
      <c r="BE202" s="205">
        <f t="shared" si="44"/>
        <v>0</v>
      </c>
      <c r="BF202" s="205">
        <f t="shared" si="45"/>
        <v>0</v>
      </c>
      <c r="BG202" s="205">
        <f t="shared" si="46"/>
        <v>0</v>
      </c>
      <c r="BH202" s="205">
        <f t="shared" si="47"/>
        <v>0</v>
      </c>
      <c r="BI202" s="205">
        <f t="shared" si="48"/>
        <v>0</v>
      </c>
      <c r="BJ202" s="14" t="s">
        <v>145</v>
      </c>
      <c r="BK202" s="205">
        <f t="shared" si="49"/>
        <v>0</v>
      </c>
      <c r="BL202" s="14" t="s">
        <v>193</v>
      </c>
      <c r="BM202" s="204" t="s">
        <v>683</v>
      </c>
    </row>
    <row r="203" spans="1:65" s="2" customFormat="1" ht="24.2" customHeight="1">
      <c r="A203" s="31"/>
      <c r="B203" s="32"/>
      <c r="C203" s="206" t="s">
        <v>403</v>
      </c>
      <c r="D203" s="206" t="s">
        <v>147</v>
      </c>
      <c r="E203" s="207" t="s">
        <v>416</v>
      </c>
      <c r="F203" s="208" t="s">
        <v>417</v>
      </c>
      <c r="G203" s="209" t="s">
        <v>202</v>
      </c>
      <c r="H203" s="210">
        <v>15</v>
      </c>
      <c r="I203" s="211"/>
      <c r="J203" s="212">
        <f t="shared" si="40"/>
        <v>0</v>
      </c>
      <c r="K203" s="213"/>
      <c r="L203" s="214"/>
      <c r="M203" s="215" t="s">
        <v>1</v>
      </c>
      <c r="N203" s="216" t="s">
        <v>39</v>
      </c>
      <c r="O203" s="72"/>
      <c r="P203" s="202">
        <f t="shared" si="41"/>
        <v>0</v>
      </c>
      <c r="Q203" s="202">
        <v>2.0400000000000001E-3</v>
      </c>
      <c r="R203" s="202">
        <f t="shared" si="42"/>
        <v>3.0600000000000002E-2</v>
      </c>
      <c r="S203" s="202">
        <v>0</v>
      </c>
      <c r="T203" s="203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4" t="s">
        <v>281</v>
      </c>
      <c r="AT203" s="204" t="s">
        <v>147</v>
      </c>
      <c r="AU203" s="204" t="s">
        <v>145</v>
      </c>
      <c r="AY203" s="14" t="s">
        <v>137</v>
      </c>
      <c r="BE203" s="205">
        <f t="shared" si="44"/>
        <v>0</v>
      </c>
      <c r="BF203" s="205">
        <f t="shared" si="45"/>
        <v>0</v>
      </c>
      <c r="BG203" s="205">
        <f t="shared" si="46"/>
        <v>0</v>
      </c>
      <c r="BH203" s="205">
        <f t="shared" si="47"/>
        <v>0</v>
      </c>
      <c r="BI203" s="205">
        <f t="shared" si="48"/>
        <v>0</v>
      </c>
      <c r="BJ203" s="14" t="s">
        <v>145</v>
      </c>
      <c r="BK203" s="205">
        <f t="shared" si="49"/>
        <v>0</v>
      </c>
      <c r="BL203" s="14" t="s">
        <v>193</v>
      </c>
      <c r="BM203" s="204" t="s">
        <v>684</v>
      </c>
    </row>
    <row r="204" spans="1:65" s="2" customFormat="1" ht="16.5" customHeight="1">
      <c r="A204" s="31"/>
      <c r="B204" s="32"/>
      <c r="C204" s="206" t="s">
        <v>407</v>
      </c>
      <c r="D204" s="206" t="s">
        <v>147</v>
      </c>
      <c r="E204" s="207" t="s">
        <v>420</v>
      </c>
      <c r="F204" s="208" t="s">
        <v>421</v>
      </c>
      <c r="G204" s="209" t="s">
        <v>202</v>
      </c>
      <c r="H204" s="210">
        <v>15</v>
      </c>
      <c r="I204" s="211"/>
      <c r="J204" s="212">
        <f t="shared" si="40"/>
        <v>0</v>
      </c>
      <c r="K204" s="213"/>
      <c r="L204" s="214"/>
      <c r="M204" s="215" t="s">
        <v>1</v>
      </c>
      <c r="N204" s="216" t="s">
        <v>39</v>
      </c>
      <c r="O204" s="72"/>
      <c r="P204" s="202">
        <f t="shared" si="41"/>
        <v>0</v>
      </c>
      <c r="Q204" s="202">
        <v>2.0799999999999998E-3</v>
      </c>
      <c r="R204" s="202">
        <f t="shared" si="42"/>
        <v>3.1199999999999999E-2</v>
      </c>
      <c r="S204" s="202">
        <v>0</v>
      </c>
      <c r="T204" s="203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4" t="s">
        <v>281</v>
      </c>
      <c r="AT204" s="204" t="s">
        <v>147</v>
      </c>
      <c r="AU204" s="204" t="s">
        <v>145</v>
      </c>
      <c r="AY204" s="14" t="s">
        <v>137</v>
      </c>
      <c r="BE204" s="205">
        <f t="shared" si="44"/>
        <v>0</v>
      </c>
      <c r="BF204" s="205">
        <f t="shared" si="45"/>
        <v>0</v>
      </c>
      <c r="BG204" s="205">
        <f t="shared" si="46"/>
        <v>0</v>
      </c>
      <c r="BH204" s="205">
        <f t="shared" si="47"/>
        <v>0</v>
      </c>
      <c r="BI204" s="205">
        <f t="shared" si="48"/>
        <v>0</v>
      </c>
      <c r="BJ204" s="14" t="s">
        <v>145</v>
      </c>
      <c r="BK204" s="205">
        <f t="shared" si="49"/>
        <v>0</v>
      </c>
      <c r="BL204" s="14" t="s">
        <v>193</v>
      </c>
      <c r="BM204" s="204" t="s">
        <v>685</v>
      </c>
    </row>
    <row r="205" spans="1:65" s="2" customFormat="1" ht="16.5" customHeight="1">
      <c r="A205" s="31"/>
      <c r="B205" s="32"/>
      <c r="C205" s="206" t="s">
        <v>411</v>
      </c>
      <c r="D205" s="206" t="s">
        <v>147</v>
      </c>
      <c r="E205" s="207" t="s">
        <v>424</v>
      </c>
      <c r="F205" s="208" t="s">
        <v>425</v>
      </c>
      <c r="G205" s="209" t="s">
        <v>202</v>
      </c>
      <c r="H205" s="210">
        <v>15</v>
      </c>
      <c r="I205" s="211"/>
      <c r="J205" s="212">
        <f t="shared" si="40"/>
        <v>0</v>
      </c>
      <c r="K205" s="213"/>
      <c r="L205" s="214"/>
      <c r="M205" s="215" t="s">
        <v>1</v>
      </c>
      <c r="N205" s="216" t="s">
        <v>39</v>
      </c>
      <c r="O205" s="72"/>
      <c r="P205" s="202">
        <f t="shared" si="41"/>
        <v>0</v>
      </c>
      <c r="Q205" s="202">
        <v>6.9999999999999999E-4</v>
      </c>
      <c r="R205" s="202">
        <f t="shared" si="42"/>
        <v>1.0500000000000001E-2</v>
      </c>
      <c r="S205" s="202">
        <v>0</v>
      </c>
      <c r="T205" s="203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4" t="s">
        <v>281</v>
      </c>
      <c r="AT205" s="204" t="s">
        <v>147</v>
      </c>
      <c r="AU205" s="204" t="s">
        <v>145</v>
      </c>
      <c r="AY205" s="14" t="s">
        <v>137</v>
      </c>
      <c r="BE205" s="205">
        <f t="shared" si="44"/>
        <v>0</v>
      </c>
      <c r="BF205" s="205">
        <f t="shared" si="45"/>
        <v>0</v>
      </c>
      <c r="BG205" s="205">
        <f t="shared" si="46"/>
        <v>0</v>
      </c>
      <c r="BH205" s="205">
        <f t="shared" si="47"/>
        <v>0</v>
      </c>
      <c r="BI205" s="205">
        <f t="shared" si="48"/>
        <v>0</v>
      </c>
      <c r="BJ205" s="14" t="s">
        <v>145</v>
      </c>
      <c r="BK205" s="205">
        <f t="shared" si="49"/>
        <v>0</v>
      </c>
      <c r="BL205" s="14" t="s">
        <v>193</v>
      </c>
      <c r="BM205" s="204" t="s">
        <v>686</v>
      </c>
    </row>
    <row r="206" spans="1:65" s="2" customFormat="1" ht="16.5" customHeight="1">
      <c r="A206" s="31"/>
      <c r="B206" s="32"/>
      <c r="C206" s="206" t="s">
        <v>415</v>
      </c>
      <c r="D206" s="206" t="s">
        <v>147</v>
      </c>
      <c r="E206" s="207" t="s">
        <v>428</v>
      </c>
      <c r="F206" s="208" t="s">
        <v>429</v>
      </c>
      <c r="G206" s="209" t="s">
        <v>202</v>
      </c>
      <c r="H206" s="210">
        <v>15</v>
      </c>
      <c r="I206" s="211"/>
      <c r="J206" s="212">
        <f t="shared" si="40"/>
        <v>0</v>
      </c>
      <c r="K206" s="213"/>
      <c r="L206" s="214"/>
      <c r="M206" s="215" t="s">
        <v>1</v>
      </c>
      <c r="N206" s="216" t="s">
        <v>39</v>
      </c>
      <c r="O206" s="72"/>
      <c r="P206" s="202">
        <f t="shared" si="41"/>
        <v>0</v>
      </c>
      <c r="Q206" s="202">
        <v>4.0000000000000002E-4</v>
      </c>
      <c r="R206" s="202">
        <f t="shared" si="42"/>
        <v>6.0000000000000001E-3</v>
      </c>
      <c r="S206" s="202">
        <v>0</v>
      </c>
      <c r="T206" s="203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4" t="s">
        <v>281</v>
      </c>
      <c r="AT206" s="204" t="s">
        <v>147</v>
      </c>
      <c r="AU206" s="204" t="s">
        <v>145</v>
      </c>
      <c r="AY206" s="14" t="s">
        <v>137</v>
      </c>
      <c r="BE206" s="205">
        <f t="shared" si="44"/>
        <v>0</v>
      </c>
      <c r="BF206" s="205">
        <f t="shared" si="45"/>
        <v>0</v>
      </c>
      <c r="BG206" s="205">
        <f t="shared" si="46"/>
        <v>0</v>
      </c>
      <c r="BH206" s="205">
        <f t="shared" si="47"/>
        <v>0</v>
      </c>
      <c r="BI206" s="205">
        <f t="shared" si="48"/>
        <v>0</v>
      </c>
      <c r="BJ206" s="14" t="s">
        <v>145</v>
      </c>
      <c r="BK206" s="205">
        <f t="shared" si="49"/>
        <v>0</v>
      </c>
      <c r="BL206" s="14" t="s">
        <v>193</v>
      </c>
      <c r="BM206" s="204" t="s">
        <v>687</v>
      </c>
    </row>
    <row r="207" spans="1:65" s="2" customFormat="1" ht="16.5" customHeight="1">
      <c r="A207" s="31"/>
      <c r="B207" s="32"/>
      <c r="C207" s="206" t="s">
        <v>419</v>
      </c>
      <c r="D207" s="206" t="s">
        <v>147</v>
      </c>
      <c r="E207" s="207" t="s">
        <v>432</v>
      </c>
      <c r="F207" s="208" t="s">
        <v>433</v>
      </c>
      <c r="G207" s="209" t="s">
        <v>202</v>
      </c>
      <c r="H207" s="210">
        <v>15</v>
      </c>
      <c r="I207" s="211"/>
      <c r="J207" s="212">
        <f t="shared" si="40"/>
        <v>0</v>
      </c>
      <c r="K207" s="213"/>
      <c r="L207" s="214"/>
      <c r="M207" s="215" t="s">
        <v>1</v>
      </c>
      <c r="N207" s="216" t="s">
        <v>39</v>
      </c>
      <c r="O207" s="72"/>
      <c r="P207" s="202">
        <f t="shared" si="41"/>
        <v>0</v>
      </c>
      <c r="Q207" s="202">
        <v>2.0799999999999998E-3</v>
      </c>
      <c r="R207" s="202">
        <f t="shared" si="42"/>
        <v>3.1199999999999999E-2</v>
      </c>
      <c r="S207" s="202">
        <v>0</v>
      </c>
      <c r="T207" s="203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4" t="s">
        <v>281</v>
      </c>
      <c r="AT207" s="204" t="s">
        <v>147</v>
      </c>
      <c r="AU207" s="204" t="s">
        <v>145</v>
      </c>
      <c r="AY207" s="14" t="s">
        <v>137</v>
      </c>
      <c r="BE207" s="205">
        <f t="shared" si="44"/>
        <v>0</v>
      </c>
      <c r="BF207" s="205">
        <f t="shared" si="45"/>
        <v>0</v>
      </c>
      <c r="BG207" s="205">
        <f t="shared" si="46"/>
        <v>0</v>
      </c>
      <c r="BH207" s="205">
        <f t="shared" si="47"/>
        <v>0</v>
      </c>
      <c r="BI207" s="205">
        <f t="shared" si="48"/>
        <v>0</v>
      </c>
      <c r="BJ207" s="14" t="s">
        <v>145</v>
      </c>
      <c r="BK207" s="205">
        <f t="shared" si="49"/>
        <v>0</v>
      </c>
      <c r="BL207" s="14" t="s">
        <v>193</v>
      </c>
      <c r="BM207" s="204" t="s">
        <v>688</v>
      </c>
    </row>
    <row r="208" spans="1:65" s="2" customFormat="1" ht="37.9" customHeight="1">
      <c r="A208" s="31"/>
      <c r="B208" s="32"/>
      <c r="C208" s="192" t="s">
        <v>423</v>
      </c>
      <c r="D208" s="192" t="s">
        <v>140</v>
      </c>
      <c r="E208" s="193" t="s">
        <v>689</v>
      </c>
      <c r="F208" s="194" t="s">
        <v>690</v>
      </c>
      <c r="G208" s="195" t="s">
        <v>325</v>
      </c>
      <c r="H208" s="196">
        <v>1</v>
      </c>
      <c r="I208" s="197"/>
      <c r="J208" s="198">
        <f t="shared" si="40"/>
        <v>0</v>
      </c>
      <c r="K208" s="199"/>
      <c r="L208" s="36"/>
      <c r="M208" s="200" t="s">
        <v>1</v>
      </c>
      <c r="N208" s="201" t="s">
        <v>39</v>
      </c>
      <c r="O208" s="72"/>
      <c r="P208" s="202">
        <f t="shared" si="41"/>
        <v>0</v>
      </c>
      <c r="Q208" s="202">
        <v>0</v>
      </c>
      <c r="R208" s="202">
        <f t="shared" si="42"/>
        <v>0</v>
      </c>
      <c r="S208" s="202">
        <v>1.8800000000000001E-2</v>
      </c>
      <c r="T208" s="203">
        <f t="shared" si="43"/>
        <v>1.8800000000000001E-2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4" t="s">
        <v>193</v>
      </c>
      <c r="AT208" s="204" t="s">
        <v>140</v>
      </c>
      <c r="AU208" s="204" t="s">
        <v>145</v>
      </c>
      <c r="AY208" s="14" t="s">
        <v>137</v>
      </c>
      <c r="BE208" s="205">
        <f t="shared" si="44"/>
        <v>0</v>
      </c>
      <c r="BF208" s="205">
        <f t="shared" si="45"/>
        <v>0</v>
      </c>
      <c r="BG208" s="205">
        <f t="shared" si="46"/>
        <v>0</v>
      </c>
      <c r="BH208" s="205">
        <f t="shared" si="47"/>
        <v>0</v>
      </c>
      <c r="BI208" s="205">
        <f t="shared" si="48"/>
        <v>0</v>
      </c>
      <c r="BJ208" s="14" t="s">
        <v>145</v>
      </c>
      <c r="BK208" s="205">
        <f t="shared" si="49"/>
        <v>0</v>
      </c>
      <c r="BL208" s="14" t="s">
        <v>193</v>
      </c>
      <c r="BM208" s="204" t="s">
        <v>691</v>
      </c>
    </row>
    <row r="209" spans="1:65" s="2" customFormat="1" ht="24.2" customHeight="1">
      <c r="A209" s="31"/>
      <c r="B209" s="32"/>
      <c r="C209" s="192" t="s">
        <v>427</v>
      </c>
      <c r="D209" s="192" t="s">
        <v>140</v>
      </c>
      <c r="E209" s="193" t="s">
        <v>692</v>
      </c>
      <c r="F209" s="194" t="s">
        <v>693</v>
      </c>
      <c r="G209" s="195" t="s">
        <v>202</v>
      </c>
      <c r="H209" s="196">
        <v>1</v>
      </c>
      <c r="I209" s="197"/>
      <c r="J209" s="198">
        <f t="shared" si="40"/>
        <v>0</v>
      </c>
      <c r="K209" s="199"/>
      <c r="L209" s="36"/>
      <c r="M209" s="200" t="s">
        <v>1</v>
      </c>
      <c r="N209" s="201" t="s">
        <v>39</v>
      </c>
      <c r="O209" s="72"/>
      <c r="P209" s="202">
        <f t="shared" si="41"/>
        <v>0</v>
      </c>
      <c r="Q209" s="202">
        <v>2.7999999999999998E-4</v>
      </c>
      <c r="R209" s="202">
        <f t="shared" si="42"/>
        <v>2.7999999999999998E-4</v>
      </c>
      <c r="S209" s="202">
        <v>0</v>
      </c>
      <c r="T209" s="203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4" t="s">
        <v>193</v>
      </c>
      <c r="AT209" s="204" t="s">
        <v>140</v>
      </c>
      <c r="AU209" s="204" t="s">
        <v>145</v>
      </c>
      <c r="AY209" s="14" t="s">
        <v>137</v>
      </c>
      <c r="BE209" s="205">
        <f t="shared" si="44"/>
        <v>0</v>
      </c>
      <c r="BF209" s="205">
        <f t="shared" si="45"/>
        <v>0</v>
      </c>
      <c r="BG209" s="205">
        <f t="shared" si="46"/>
        <v>0</v>
      </c>
      <c r="BH209" s="205">
        <f t="shared" si="47"/>
        <v>0</v>
      </c>
      <c r="BI209" s="205">
        <f t="shared" si="48"/>
        <v>0</v>
      </c>
      <c r="BJ209" s="14" t="s">
        <v>145</v>
      </c>
      <c r="BK209" s="205">
        <f t="shared" si="49"/>
        <v>0</v>
      </c>
      <c r="BL209" s="14" t="s">
        <v>193</v>
      </c>
      <c r="BM209" s="204" t="s">
        <v>694</v>
      </c>
    </row>
    <row r="210" spans="1:65" s="2" customFormat="1" ht="16.5" customHeight="1">
      <c r="A210" s="31"/>
      <c r="B210" s="32"/>
      <c r="C210" s="206" t="s">
        <v>431</v>
      </c>
      <c r="D210" s="206" t="s">
        <v>147</v>
      </c>
      <c r="E210" s="207" t="s">
        <v>695</v>
      </c>
      <c r="F210" s="208" t="s">
        <v>696</v>
      </c>
      <c r="G210" s="209" t="s">
        <v>202</v>
      </c>
      <c r="H210" s="210">
        <v>1</v>
      </c>
      <c r="I210" s="211"/>
      <c r="J210" s="212">
        <f t="shared" si="40"/>
        <v>0</v>
      </c>
      <c r="K210" s="213"/>
      <c r="L210" s="214"/>
      <c r="M210" s="215" t="s">
        <v>1</v>
      </c>
      <c r="N210" s="216" t="s">
        <v>39</v>
      </c>
      <c r="O210" s="72"/>
      <c r="P210" s="202">
        <f t="shared" si="41"/>
        <v>0</v>
      </c>
      <c r="Q210" s="202">
        <v>1.8499999999999999E-2</v>
      </c>
      <c r="R210" s="202">
        <f t="shared" si="42"/>
        <v>1.8499999999999999E-2</v>
      </c>
      <c r="S210" s="202">
        <v>0</v>
      </c>
      <c r="T210" s="203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4" t="s">
        <v>281</v>
      </c>
      <c r="AT210" s="204" t="s">
        <v>147</v>
      </c>
      <c r="AU210" s="204" t="s">
        <v>145</v>
      </c>
      <c r="AY210" s="14" t="s">
        <v>137</v>
      </c>
      <c r="BE210" s="205">
        <f t="shared" si="44"/>
        <v>0</v>
      </c>
      <c r="BF210" s="205">
        <f t="shared" si="45"/>
        <v>0</v>
      </c>
      <c r="BG210" s="205">
        <f t="shared" si="46"/>
        <v>0</v>
      </c>
      <c r="BH210" s="205">
        <f t="shared" si="47"/>
        <v>0</v>
      </c>
      <c r="BI210" s="205">
        <f t="shared" si="48"/>
        <v>0</v>
      </c>
      <c r="BJ210" s="14" t="s">
        <v>145</v>
      </c>
      <c r="BK210" s="205">
        <f t="shared" si="49"/>
        <v>0</v>
      </c>
      <c r="BL210" s="14" t="s">
        <v>193</v>
      </c>
      <c r="BM210" s="204" t="s">
        <v>697</v>
      </c>
    </row>
    <row r="211" spans="1:65" s="2" customFormat="1" ht="37.9" customHeight="1">
      <c r="A211" s="31"/>
      <c r="B211" s="32"/>
      <c r="C211" s="192" t="s">
        <v>435</v>
      </c>
      <c r="D211" s="192" t="s">
        <v>140</v>
      </c>
      <c r="E211" s="193" t="s">
        <v>436</v>
      </c>
      <c r="F211" s="194" t="s">
        <v>437</v>
      </c>
      <c r="G211" s="195" t="s">
        <v>219</v>
      </c>
      <c r="H211" s="196">
        <v>2.36</v>
      </c>
      <c r="I211" s="197"/>
      <c r="J211" s="198">
        <f t="shared" si="40"/>
        <v>0</v>
      </c>
      <c r="K211" s="199"/>
      <c r="L211" s="36"/>
      <c r="M211" s="200" t="s">
        <v>1</v>
      </c>
      <c r="N211" s="201" t="s">
        <v>39</v>
      </c>
      <c r="O211" s="72"/>
      <c r="P211" s="202">
        <f t="shared" si="41"/>
        <v>0</v>
      </c>
      <c r="Q211" s="202">
        <v>0</v>
      </c>
      <c r="R211" s="202">
        <f t="shared" si="42"/>
        <v>0</v>
      </c>
      <c r="S211" s="202">
        <v>0</v>
      </c>
      <c r="T211" s="203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4" t="s">
        <v>193</v>
      </c>
      <c r="AT211" s="204" t="s">
        <v>140</v>
      </c>
      <c r="AU211" s="204" t="s">
        <v>145</v>
      </c>
      <c r="AY211" s="14" t="s">
        <v>137</v>
      </c>
      <c r="BE211" s="205">
        <f t="shared" si="44"/>
        <v>0</v>
      </c>
      <c r="BF211" s="205">
        <f t="shared" si="45"/>
        <v>0</v>
      </c>
      <c r="BG211" s="205">
        <f t="shared" si="46"/>
        <v>0</v>
      </c>
      <c r="BH211" s="205">
        <f t="shared" si="47"/>
        <v>0</v>
      </c>
      <c r="BI211" s="205">
        <f t="shared" si="48"/>
        <v>0</v>
      </c>
      <c r="BJ211" s="14" t="s">
        <v>145</v>
      </c>
      <c r="BK211" s="205">
        <f t="shared" si="49"/>
        <v>0</v>
      </c>
      <c r="BL211" s="14" t="s">
        <v>193</v>
      </c>
      <c r="BM211" s="204" t="s">
        <v>698</v>
      </c>
    </row>
    <row r="212" spans="1:65" s="2" customFormat="1" ht="21.75" customHeight="1">
      <c r="A212" s="31"/>
      <c r="B212" s="32"/>
      <c r="C212" s="192" t="s">
        <v>439</v>
      </c>
      <c r="D212" s="192" t="s">
        <v>140</v>
      </c>
      <c r="E212" s="193" t="s">
        <v>440</v>
      </c>
      <c r="F212" s="194" t="s">
        <v>441</v>
      </c>
      <c r="G212" s="195" t="s">
        <v>202</v>
      </c>
      <c r="H212" s="196">
        <v>54</v>
      </c>
      <c r="I212" s="197"/>
      <c r="J212" s="198">
        <f t="shared" si="40"/>
        <v>0</v>
      </c>
      <c r="K212" s="199"/>
      <c r="L212" s="36"/>
      <c r="M212" s="200" t="s">
        <v>1</v>
      </c>
      <c r="N212" s="201" t="s">
        <v>39</v>
      </c>
      <c r="O212" s="72"/>
      <c r="P212" s="202">
        <f t="shared" si="41"/>
        <v>0</v>
      </c>
      <c r="Q212" s="202">
        <v>0</v>
      </c>
      <c r="R212" s="202">
        <f t="shared" si="42"/>
        <v>0</v>
      </c>
      <c r="S212" s="202">
        <v>4.8999999999999998E-4</v>
      </c>
      <c r="T212" s="203">
        <f t="shared" si="43"/>
        <v>2.6459999999999997E-2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4" t="s">
        <v>193</v>
      </c>
      <c r="AT212" s="204" t="s">
        <v>140</v>
      </c>
      <c r="AU212" s="204" t="s">
        <v>145</v>
      </c>
      <c r="AY212" s="14" t="s">
        <v>137</v>
      </c>
      <c r="BE212" s="205">
        <f t="shared" si="44"/>
        <v>0</v>
      </c>
      <c r="BF212" s="205">
        <f t="shared" si="45"/>
        <v>0</v>
      </c>
      <c r="BG212" s="205">
        <f t="shared" si="46"/>
        <v>0</v>
      </c>
      <c r="BH212" s="205">
        <f t="shared" si="47"/>
        <v>0</v>
      </c>
      <c r="BI212" s="205">
        <f t="shared" si="48"/>
        <v>0</v>
      </c>
      <c r="BJ212" s="14" t="s">
        <v>145</v>
      </c>
      <c r="BK212" s="205">
        <f t="shared" si="49"/>
        <v>0</v>
      </c>
      <c r="BL212" s="14" t="s">
        <v>193</v>
      </c>
      <c r="BM212" s="204" t="s">
        <v>699</v>
      </c>
    </row>
    <row r="213" spans="1:65" s="2" customFormat="1" ht="21.75" customHeight="1">
      <c r="A213" s="31"/>
      <c r="B213" s="32"/>
      <c r="C213" s="192" t="s">
        <v>443</v>
      </c>
      <c r="D213" s="192" t="s">
        <v>140</v>
      </c>
      <c r="E213" s="193" t="s">
        <v>444</v>
      </c>
      <c r="F213" s="194" t="s">
        <v>445</v>
      </c>
      <c r="G213" s="195" t="s">
        <v>325</v>
      </c>
      <c r="H213" s="196">
        <v>15</v>
      </c>
      <c r="I213" s="197"/>
      <c r="J213" s="198">
        <f t="shared" si="40"/>
        <v>0</v>
      </c>
      <c r="K213" s="199"/>
      <c r="L213" s="36"/>
      <c r="M213" s="200" t="s">
        <v>1</v>
      </c>
      <c r="N213" s="201" t="s">
        <v>39</v>
      </c>
      <c r="O213" s="72"/>
      <c r="P213" s="202">
        <f t="shared" si="41"/>
        <v>0</v>
      </c>
      <c r="Q213" s="202">
        <v>0</v>
      </c>
      <c r="R213" s="202">
        <f t="shared" si="42"/>
        <v>0</v>
      </c>
      <c r="S213" s="202">
        <v>8.5999999999999998E-4</v>
      </c>
      <c r="T213" s="203">
        <f t="shared" si="43"/>
        <v>1.29E-2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4" t="s">
        <v>193</v>
      </c>
      <c r="AT213" s="204" t="s">
        <v>140</v>
      </c>
      <c r="AU213" s="204" t="s">
        <v>145</v>
      </c>
      <c r="AY213" s="14" t="s">
        <v>137</v>
      </c>
      <c r="BE213" s="205">
        <f t="shared" si="44"/>
        <v>0</v>
      </c>
      <c r="BF213" s="205">
        <f t="shared" si="45"/>
        <v>0</v>
      </c>
      <c r="BG213" s="205">
        <f t="shared" si="46"/>
        <v>0</v>
      </c>
      <c r="BH213" s="205">
        <f t="shared" si="47"/>
        <v>0</v>
      </c>
      <c r="BI213" s="205">
        <f t="shared" si="48"/>
        <v>0</v>
      </c>
      <c r="BJ213" s="14" t="s">
        <v>145</v>
      </c>
      <c r="BK213" s="205">
        <f t="shared" si="49"/>
        <v>0</v>
      </c>
      <c r="BL213" s="14" t="s">
        <v>193</v>
      </c>
      <c r="BM213" s="204" t="s">
        <v>700</v>
      </c>
    </row>
    <row r="214" spans="1:65" s="2" customFormat="1" ht="37.9" customHeight="1">
      <c r="A214" s="31"/>
      <c r="B214" s="32"/>
      <c r="C214" s="192" t="s">
        <v>447</v>
      </c>
      <c r="D214" s="192" t="s">
        <v>140</v>
      </c>
      <c r="E214" s="193" t="s">
        <v>448</v>
      </c>
      <c r="F214" s="194" t="s">
        <v>449</v>
      </c>
      <c r="G214" s="195" t="s">
        <v>202</v>
      </c>
      <c r="H214" s="196">
        <v>15</v>
      </c>
      <c r="I214" s="197"/>
      <c r="J214" s="198">
        <f t="shared" si="40"/>
        <v>0</v>
      </c>
      <c r="K214" s="199"/>
      <c r="L214" s="36"/>
      <c r="M214" s="200" t="s">
        <v>1</v>
      </c>
      <c r="N214" s="201" t="s">
        <v>39</v>
      </c>
      <c r="O214" s="72"/>
      <c r="P214" s="202">
        <f t="shared" si="41"/>
        <v>0</v>
      </c>
      <c r="Q214" s="202">
        <v>4.1999999999999996E-6</v>
      </c>
      <c r="R214" s="202">
        <f t="shared" si="42"/>
        <v>6.3E-5</v>
      </c>
      <c r="S214" s="202">
        <v>0</v>
      </c>
      <c r="T214" s="203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4" t="s">
        <v>193</v>
      </c>
      <c r="AT214" s="204" t="s">
        <v>140</v>
      </c>
      <c r="AU214" s="204" t="s">
        <v>145</v>
      </c>
      <c r="AY214" s="14" t="s">
        <v>137</v>
      </c>
      <c r="BE214" s="205">
        <f t="shared" si="44"/>
        <v>0</v>
      </c>
      <c r="BF214" s="205">
        <f t="shared" si="45"/>
        <v>0</v>
      </c>
      <c r="BG214" s="205">
        <f t="shared" si="46"/>
        <v>0</v>
      </c>
      <c r="BH214" s="205">
        <f t="shared" si="47"/>
        <v>0</v>
      </c>
      <c r="BI214" s="205">
        <f t="shared" si="48"/>
        <v>0</v>
      </c>
      <c r="BJ214" s="14" t="s">
        <v>145</v>
      </c>
      <c r="BK214" s="205">
        <f t="shared" si="49"/>
        <v>0</v>
      </c>
      <c r="BL214" s="14" t="s">
        <v>193</v>
      </c>
      <c r="BM214" s="204" t="s">
        <v>701</v>
      </c>
    </row>
    <row r="215" spans="1:65" s="2" customFormat="1" ht="24.2" customHeight="1">
      <c r="A215" s="31"/>
      <c r="B215" s="32"/>
      <c r="C215" s="206" t="s">
        <v>451</v>
      </c>
      <c r="D215" s="206" t="s">
        <v>147</v>
      </c>
      <c r="E215" s="207" t="s">
        <v>452</v>
      </c>
      <c r="F215" s="208" t="s">
        <v>453</v>
      </c>
      <c r="G215" s="209" t="s">
        <v>202</v>
      </c>
      <c r="H215" s="210">
        <v>15</v>
      </c>
      <c r="I215" s="211"/>
      <c r="J215" s="212">
        <f t="shared" ref="J215:J246" si="50">ROUND(I215*H215,2)</f>
        <v>0</v>
      </c>
      <c r="K215" s="213"/>
      <c r="L215" s="214"/>
      <c r="M215" s="215" t="s">
        <v>1</v>
      </c>
      <c r="N215" s="216" t="s">
        <v>39</v>
      </c>
      <c r="O215" s="72"/>
      <c r="P215" s="202">
        <f t="shared" ref="P215:P246" si="51">O215*H215</f>
        <v>0</v>
      </c>
      <c r="Q215" s="202">
        <v>2.4499999999999999E-3</v>
      </c>
      <c r="R215" s="202">
        <f t="shared" ref="R215:R246" si="52">Q215*H215</f>
        <v>3.6749999999999998E-2</v>
      </c>
      <c r="S215" s="202">
        <v>0</v>
      </c>
      <c r="T215" s="203">
        <f t="shared" ref="T215:T246" si="53"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4" t="s">
        <v>281</v>
      </c>
      <c r="AT215" s="204" t="s">
        <v>147</v>
      </c>
      <c r="AU215" s="204" t="s">
        <v>145</v>
      </c>
      <c r="AY215" s="14" t="s">
        <v>137</v>
      </c>
      <c r="BE215" s="205">
        <f t="shared" ref="BE215:BE231" si="54">IF(N215="základná",J215,0)</f>
        <v>0</v>
      </c>
      <c r="BF215" s="205">
        <f t="shared" ref="BF215:BF231" si="55">IF(N215="znížená",J215,0)</f>
        <v>0</v>
      </c>
      <c r="BG215" s="205">
        <f t="shared" ref="BG215:BG231" si="56">IF(N215="zákl. prenesená",J215,0)</f>
        <v>0</v>
      </c>
      <c r="BH215" s="205">
        <f t="shared" ref="BH215:BH231" si="57">IF(N215="zníž. prenesená",J215,0)</f>
        <v>0</v>
      </c>
      <c r="BI215" s="205">
        <f t="shared" ref="BI215:BI231" si="58">IF(N215="nulová",J215,0)</f>
        <v>0</v>
      </c>
      <c r="BJ215" s="14" t="s">
        <v>145</v>
      </c>
      <c r="BK215" s="205">
        <f t="shared" ref="BK215:BK231" si="59">ROUND(I215*H215,2)</f>
        <v>0</v>
      </c>
      <c r="BL215" s="14" t="s">
        <v>193</v>
      </c>
      <c r="BM215" s="204" t="s">
        <v>702</v>
      </c>
    </row>
    <row r="216" spans="1:65" s="2" customFormat="1" ht="24.2" customHeight="1">
      <c r="A216" s="31"/>
      <c r="B216" s="32"/>
      <c r="C216" s="192" t="s">
        <v>455</v>
      </c>
      <c r="D216" s="192" t="s">
        <v>140</v>
      </c>
      <c r="E216" s="193" t="s">
        <v>703</v>
      </c>
      <c r="F216" s="194" t="s">
        <v>704</v>
      </c>
      <c r="G216" s="195" t="s">
        <v>202</v>
      </c>
      <c r="H216" s="196">
        <v>1</v>
      </c>
      <c r="I216" s="197"/>
      <c r="J216" s="198">
        <f t="shared" si="50"/>
        <v>0</v>
      </c>
      <c r="K216" s="199"/>
      <c r="L216" s="36"/>
      <c r="M216" s="200" t="s">
        <v>1</v>
      </c>
      <c r="N216" s="201" t="s">
        <v>39</v>
      </c>
      <c r="O216" s="72"/>
      <c r="P216" s="202">
        <f t="shared" si="51"/>
        <v>0</v>
      </c>
      <c r="Q216" s="202">
        <v>4.1999999999999996E-6</v>
      </c>
      <c r="R216" s="202">
        <f t="shared" si="52"/>
        <v>4.1999999999999996E-6</v>
      </c>
      <c r="S216" s="202">
        <v>0</v>
      </c>
      <c r="T216" s="203">
        <f t="shared" si="5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4" t="s">
        <v>193</v>
      </c>
      <c r="AT216" s="204" t="s">
        <v>140</v>
      </c>
      <c r="AU216" s="204" t="s">
        <v>145</v>
      </c>
      <c r="AY216" s="14" t="s">
        <v>137</v>
      </c>
      <c r="BE216" s="205">
        <f t="shared" si="54"/>
        <v>0</v>
      </c>
      <c r="BF216" s="205">
        <f t="shared" si="55"/>
        <v>0</v>
      </c>
      <c r="BG216" s="205">
        <f t="shared" si="56"/>
        <v>0</v>
      </c>
      <c r="BH216" s="205">
        <f t="shared" si="57"/>
        <v>0</v>
      </c>
      <c r="BI216" s="205">
        <f t="shared" si="58"/>
        <v>0</v>
      </c>
      <c r="BJ216" s="14" t="s">
        <v>145</v>
      </c>
      <c r="BK216" s="205">
        <f t="shared" si="59"/>
        <v>0</v>
      </c>
      <c r="BL216" s="14" t="s">
        <v>193</v>
      </c>
      <c r="BM216" s="204" t="s">
        <v>705</v>
      </c>
    </row>
    <row r="217" spans="1:65" s="2" customFormat="1" ht="16.5" customHeight="1">
      <c r="A217" s="31"/>
      <c r="B217" s="32"/>
      <c r="C217" s="206" t="s">
        <v>459</v>
      </c>
      <c r="D217" s="206" t="s">
        <v>147</v>
      </c>
      <c r="E217" s="207" t="s">
        <v>706</v>
      </c>
      <c r="F217" s="208" t="s">
        <v>707</v>
      </c>
      <c r="G217" s="209" t="s">
        <v>202</v>
      </c>
      <c r="H217" s="210">
        <v>1</v>
      </c>
      <c r="I217" s="211"/>
      <c r="J217" s="212">
        <f t="shared" si="50"/>
        <v>0</v>
      </c>
      <c r="K217" s="213"/>
      <c r="L217" s="214"/>
      <c r="M217" s="215" t="s">
        <v>1</v>
      </c>
      <c r="N217" s="216" t="s">
        <v>39</v>
      </c>
      <c r="O217" s="72"/>
      <c r="P217" s="202">
        <f t="shared" si="51"/>
        <v>0</v>
      </c>
      <c r="Q217" s="202">
        <v>1E-3</v>
      </c>
      <c r="R217" s="202">
        <f t="shared" si="52"/>
        <v>1E-3</v>
      </c>
      <c r="S217" s="202">
        <v>0</v>
      </c>
      <c r="T217" s="203">
        <f t="shared" si="5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4" t="s">
        <v>281</v>
      </c>
      <c r="AT217" s="204" t="s">
        <v>147</v>
      </c>
      <c r="AU217" s="204" t="s">
        <v>145</v>
      </c>
      <c r="AY217" s="14" t="s">
        <v>137</v>
      </c>
      <c r="BE217" s="205">
        <f t="shared" si="54"/>
        <v>0</v>
      </c>
      <c r="BF217" s="205">
        <f t="shared" si="55"/>
        <v>0</v>
      </c>
      <c r="BG217" s="205">
        <f t="shared" si="56"/>
        <v>0</v>
      </c>
      <c r="BH217" s="205">
        <f t="shared" si="57"/>
        <v>0</v>
      </c>
      <c r="BI217" s="205">
        <f t="shared" si="58"/>
        <v>0</v>
      </c>
      <c r="BJ217" s="14" t="s">
        <v>145</v>
      </c>
      <c r="BK217" s="205">
        <f t="shared" si="59"/>
        <v>0</v>
      </c>
      <c r="BL217" s="14" t="s">
        <v>193</v>
      </c>
      <c r="BM217" s="204" t="s">
        <v>708</v>
      </c>
    </row>
    <row r="218" spans="1:65" s="2" customFormat="1" ht="24.2" customHeight="1">
      <c r="A218" s="31"/>
      <c r="B218" s="32"/>
      <c r="C218" s="192" t="s">
        <v>463</v>
      </c>
      <c r="D218" s="192" t="s">
        <v>140</v>
      </c>
      <c r="E218" s="193" t="s">
        <v>456</v>
      </c>
      <c r="F218" s="194" t="s">
        <v>457</v>
      </c>
      <c r="G218" s="195" t="s">
        <v>202</v>
      </c>
      <c r="H218" s="196">
        <v>4</v>
      </c>
      <c r="I218" s="197"/>
      <c r="J218" s="198">
        <f t="shared" si="50"/>
        <v>0</v>
      </c>
      <c r="K218" s="199"/>
      <c r="L218" s="36"/>
      <c r="M218" s="200" t="s">
        <v>1</v>
      </c>
      <c r="N218" s="201" t="s">
        <v>39</v>
      </c>
      <c r="O218" s="72"/>
      <c r="P218" s="202">
        <f t="shared" si="51"/>
        <v>0</v>
      </c>
      <c r="Q218" s="202">
        <v>0</v>
      </c>
      <c r="R218" s="202">
        <f t="shared" si="52"/>
        <v>0</v>
      </c>
      <c r="S218" s="202">
        <v>2.2499999999999998E-3</v>
      </c>
      <c r="T218" s="203">
        <f t="shared" si="53"/>
        <v>8.9999999999999993E-3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4" t="s">
        <v>193</v>
      </c>
      <c r="AT218" s="204" t="s">
        <v>140</v>
      </c>
      <c r="AU218" s="204" t="s">
        <v>145</v>
      </c>
      <c r="AY218" s="14" t="s">
        <v>137</v>
      </c>
      <c r="BE218" s="205">
        <f t="shared" si="54"/>
        <v>0</v>
      </c>
      <c r="BF218" s="205">
        <f t="shared" si="55"/>
        <v>0</v>
      </c>
      <c r="BG218" s="205">
        <f t="shared" si="56"/>
        <v>0</v>
      </c>
      <c r="BH218" s="205">
        <f t="shared" si="57"/>
        <v>0</v>
      </c>
      <c r="BI218" s="205">
        <f t="shared" si="58"/>
        <v>0</v>
      </c>
      <c r="BJ218" s="14" t="s">
        <v>145</v>
      </c>
      <c r="BK218" s="205">
        <f t="shared" si="59"/>
        <v>0</v>
      </c>
      <c r="BL218" s="14" t="s">
        <v>193</v>
      </c>
      <c r="BM218" s="204" t="s">
        <v>709</v>
      </c>
    </row>
    <row r="219" spans="1:65" s="2" customFormat="1" ht="24.2" customHeight="1">
      <c r="A219" s="31"/>
      <c r="B219" s="32"/>
      <c r="C219" s="192" t="s">
        <v>467</v>
      </c>
      <c r="D219" s="192" t="s">
        <v>140</v>
      </c>
      <c r="E219" s="193" t="s">
        <v>460</v>
      </c>
      <c r="F219" s="194" t="s">
        <v>461</v>
      </c>
      <c r="G219" s="195" t="s">
        <v>202</v>
      </c>
      <c r="H219" s="196">
        <v>4</v>
      </c>
      <c r="I219" s="197"/>
      <c r="J219" s="198">
        <f t="shared" si="50"/>
        <v>0</v>
      </c>
      <c r="K219" s="199"/>
      <c r="L219" s="36"/>
      <c r="M219" s="200" t="s">
        <v>1</v>
      </c>
      <c r="N219" s="201" t="s">
        <v>39</v>
      </c>
      <c r="O219" s="72"/>
      <c r="P219" s="202">
        <f t="shared" si="51"/>
        <v>0</v>
      </c>
      <c r="Q219" s="202">
        <v>0</v>
      </c>
      <c r="R219" s="202">
        <f t="shared" si="52"/>
        <v>0</v>
      </c>
      <c r="S219" s="202">
        <v>1.1299999999999999E-3</v>
      </c>
      <c r="T219" s="203">
        <f t="shared" si="53"/>
        <v>4.5199999999999997E-3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4" t="s">
        <v>193</v>
      </c>
      <c r="AT219" s="204" t="s">
        <v>140</v>
      </c>
      <c r="AU219" s="204" t="s">
        <v>145</v>
      </c>
      <c r="AY219" s="14" t="s">
        <v>137</v>
      </c>
      <c r="BE219" s="205">
        <f t="shared" si="54"/>
        <v>0</v>
      </c>
      <c r="BF219" s="205">
        <f t="shared" si="55"/>
        <v>0</v>
      </c>
      <c r="BG219" s="205">
        <f t="shared" si="56"/>
        <v>0</v>
      </c>
      <c r="BH219" s="205">
        <f t="shared" si="57"/>
        <v>0</v>
      </c>
      <c r="BI219" s="205">
        <f t="shared" si="58"/>
        <v>0</v>
      </c>
      <c r="BJ219" s="14" t="s">
        <v>145</v>
      </c>
      <c r="BK219" s="205">
        <f t="shared" si="59"/>
        <v>0</v>
      </c>
      <c r="BL219" s="14" t="s">
        <v>193</v>
      </c>
      <c r="BM219" s="204" t="s">
        <v>710</v>
      </c>
    </row>
    <row r="220" spans="1:65" s="2" customFormat="1" ht="24.2" customHeight="1">
      <c r="A220" s="31"/>
      <c r="B220" s="32"/>
      <c r="C220" s="192" t="s">
        <v>471</v>
      </c>
      <c r="D220" s="192" t="s">
        <v>140</v>
      </c>
      <c r="E220" s="193" t="s">
        <v>464</v>
      </c>
      <c r="F220" s="194" t="s">
        <v>465</v>
      </c>
      <c r="G220" s="195" t="s">
        <v>202</v>
      </c>
      <c r="H220" s="196">
        <v>4</v>
      </c>
      <c r="I220" s="197"/>
      <c r="J220" s="198">
        <f t="shared" si="50"/>
        <v>0</v>
      </c>
      <c r="K220" s="199"/>
      <c r="L220" s="36"/>
      <c r="M220" s="200" t="s">
        <v>1</v>
      </c>
      <c r="N220" s="201" t="s">
        <v>39</v>
      </c>
      <c r="O220" s="72"/>
      <c r="P220" s="202">
        <f t="shared" si="51"/>
        <v>0</v>
      </c>
      <c r="Q220" s="202">
        <v>4.1999999999999996E-6</v>
      </c>
      <c r="R220" s="202">
        <f t="shared" si="52"/>
        <v>1.6799999999999998E-5</v>
      </c>
      <c r="S220" s="202">
        <v>0</v>
      </c>
      <c r="T220" s="203">
        <f t="shared" si="5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4" t="s">
        <v>193</v>
      </c>
      <c r="AT220" s="204" t="s">
        <v>140</v>
      </c>
      <c r="AU220" s="204" t="s">
        <v>145</v>
      </c>
      <c r="AY220" s="14" t="s">
        <v>137</v>
      </c>
      <c r="BE220" s="205">
        <f t="shared" si="54"/>
        <v>0</v>
      </c>
      <c r="BF220" s="205">
        <f t="shared" si="55"/>
        <v>0</v>
      </c>
      <c r="BG220" s="205">
        <f t="shared" si="56"/>
        <v>0</v>
      </c>
      <c r="BH220" s="205">
        <f t="shared" si="57"/>
        <v>0</v>
      </c>
      <c r="BI220" s="205">
        <f t="shared" si="58"/>
        <v>0</v>
      </c>
      <c r="BJ220" s="14" t="s">
        <v>145</v>
      </c>
      <c r="BK220" s="205">
        <f t="shared" si="59"/>
        <v>0</v>
      </c>
      <c r="BL220" s="14" t="s">
        <v>193</v>
      </c>
      <c r="BM220" s="204" t="s">
        <v>711</v>
      </c>
    </row>
    <row r="221" spans="1:65" s="2" customFormat="1" ht="24.2" customHeight="1">
      <c r="A221" s="31"/>
      <c r="B221" s="32"/>
      <c r="C221" s="206" t="s">
        <v>475</v>
      </c>
      <c r="D221" s="206" t="s">
        <v>147</v>
      </c>
      <c r="E221" s="207" t="s">
        <v>468</v>
      </c>
      <c r="F221" s="208" t="s">
        <v>469</v>
      </c>
      <c r="G221" s="209" t="s">
        <v>202</v>
      </c>
      <c r="H221" s="210">
        <v>4</v>
      </c>
      <c r="I221" s="211"/>
      <c r="J221" s="212">
        <f t="shared" si="50"/>
        <v>0</v>
      </c>
      <c r="K221" s="213"/>
      <c r="L221" s="214"/>
      <c r="M221" s="215" t="s">
        <v>1</v>
      </c>
      <c r="N221" s="216" t="s">
        <v>39</v>
      </c>
      <c r="O221" s="72"/>
      <c r="P221" s="202">
        <f t="shared" si="51"/>
        <v>0</v>
      </c>
      <c r="Q221" s="202">
        <v>7.2000000000000005E-4</v>
      </c>
      <c r="R221" s="202">
        <f t="shared" si="52"/>
        <v>2.8800000000000002E-3</v>
      </c>
      <c r="S221" s="202">
        <v>0</v>
      </c>
      <c r="T221" s="203">
        <f t="shared" si="5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4" t="s">
        <v>281</v>
      </c>
      <c r="AT221" s="204" t="s">
        <v>147</v>
      </c>
      <c r="AU221" s="204" t="s">
        <v>145</v>
      </c>
      <c r="AY221" s="14" t="s">
        <v>137</v>
      </c>
      <c r="BE221" s="205">
        <f t="shared" si="54"/>
        <v>0</v>
      </c>
      <c r="BF221" s="205">
        <f t="shared" si="55"/>
        <v>0</v>
      </c>
      <c r="BG221" s="205">
        <f t="shared" si="56"/>
        <v>0</v>
      </c>
      <c r="BH221" s="205">
        <f t="shared" si="57"/>
        <v>0</v>
      </c>
      <c r="BI221" s="205">
        <f t="shared" si="58"/>
        <v>0</v>
      </c>
      <c r="BJ221" s="14" t="s">
        <v>145</v>
      </c>
      <c r="BK221" s="205">
        <f t="shared" si="59"/>
        <v>0</v>
      </c>
      <c r="BL221" s="14" t="s">
        <v>193</v>
      </c>
      <c r="BM221" s="204" t="s">
        <v>712</v>
      </c>
    </row>
    <row r="222" spans="1:65" s="2" customFormat="1" ht="21.75" customHeight="1">
      <c r="A222" s="31"/>
      <c r="B222" s="32"/>
      <c r="C222" s="192" t="s">
        <v>479</v>
      </c>
      <c r="D222" s="192" t="s">
        <v>140</v>
      </c>
      <c r="E222" s="193" t="s">
        <v>472</v>
      </c>
      <c r="F222" s="194" t="s">
        <v>473</v>
      </c>
      <c r="G222" s="195" t="s">
        <v>202</v>
      </c>
      <c r="H222" s="196">
        <v>4</v>
      </c>
      <c r="I222" s="197"/>
      <c r="J222" s="198">
        <f t="shared" si="50"/>
        <v>0</v>
      </c>
      <c r="K222" s="199"/>
      <c r="L222" s="36"/>
      <c r="M222" s="200" t="s">
        <v>1</v>
      </c>
      <c r="N222" s="201" t="s">
        <v>39</v>
      </c>
      <c r="O222" s="72"/>
      <c r="P222" s="202">
        <f t="shared" si="51"/>
        <v>0</v>
      </c>
      <c r="Q222" s="202">
        <v>4.1999999999999996E-6</v>
      </c>
      <c r="R222" s="202">
        <f t="shared" si="52"/>
        <v>1.6799999999999998E-5</v>
      </c>
      <c r="S222" s="202">
        <v>0</v>
      </c>
      <c r="T222" s="203">
        <f t="shared" si="5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4" t="s">
        <v>193</v>
      </c>
      <c r="AT222" s="204" t="s">
        <v>140</v>
      </c>
      <c r="AU222" s="204" t="s">
        <v>145</v>
      </c>
      <c r="AY222" s="14" t="s">
        <v>137</v>
      </c>
      <c r="BE222" s="205">
        <f t="shared" si="54"/>
        <v>0</v>
      </c>
      <c r="BF222" s="205">
        <f t="shared" si="55"/>
        <v>0</v>
      </c>
      <c r="BG222" s="205">
        <f t="shared" si="56"/>
        <v>0</v>
      </c>
      <c r="BH222" s="205">
        <f t="shared" si="57"/>
        <v>0</v>
      </c>
      <c r="BI222" s="205">
        <f t="shared" si="58"/>
        <v>0</v>
      </c>
      <c r="BJ222" s="14" t="s">
        <v>145</v>
      </c>
      <c r="BK222" s="205">
        <f t="shared" si="59"/>
        <v>0</v>
      </c>
      <c r="BL222" s="14" t="s">
        <v>193</v>
      </c>
      <c r="BM222" s="204" t="s">
        <v>713</v>
      </c>
    </row>
    <row r="223" spans="1:65" s="2" customFormat="1" ht="24.2" customHeight="1">
      <c r="A223" s="31"/>
      <c r="B223" s="32"/>
      <c r="C223" s="206" t="s">
        <v>483</v>
      </c>
      <c r="D223" s="206" t="s">
        <v>147</v>
      </c>
      <c r="E223" s="207" t="s">
        <v>476</v>
      </c>
      <c r="F223" s="208" t="s">
        <v>477</v>
      </c>
      <c r="G223" s="209" t="s">
        <v>202</v>
      </c>
      <c r="H223" s="210">
        <v>4</v>
      </c>
      <c r="I223" s="211"/>
      <c r="J223" s="212">
        <f t="shared" si="50"/>
        <v>0</v>
      </c>
      <c r="K223" s="213"/>
      <c r="L223" s="214"/>
      <c r="M223" s="215" t="s">
        <v>1</v>
      </c>
      <c r="N223" s="216" t="s">
        <v>39</v>
      </c>
      <c r="O223" s="72"/>
      <c r="P223" s="202">
        <f t="shared" si="51"/>
        <v>0</v>
      </c>
      <c r="Q223" s="202">
        <v>1.23E-3</v>
      </c>
      <c r="R223" s="202">
        <f t="shared" si="52"/>
        <v>4.9199999999999999E-3</v>
      </c>
      <c r="S223" s="202">
        <v>0</v>
      </c>
      <c r="T223" s="203">
        <f t="shared" si="5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4" t="s">
        <v>281</v>
      </c>
      <c r="AT223" s="204" t="s">
        <v>147</v>
      </c>
      <c r="AU223" s="204" t="s">
        <v>145</v>
      </c>
      <c r="AY223" s="14" t="s">
        <v>137</v>
      </c>
      <c r="BE223" s="205">
        <f t="shared" si="54"/>
        <v>0</v>
      </c>
      <c r="BF223" s="205">
        <f t="shared" si="55"/>
        <v>0</v>
      </c>
      <c r="BG223" s="205">
        <f t="shared" si="56"/>
        <v>0</v>
      </c>
      <c r="BH223" s="205">
        <f t="shared" si="57"/>
        <v>0</v>
      </c>
      <c r="BI223" s="205">
        <f t="shared" si="58"/>
        <v>0</v>
      </c>
      <c r="BJ223" s="14" t="s">
        <v>145</v>
      </c>
      <c r="BK223" s="205">
        <f t="shared" si="59"/>
        <v>0</v>
      </c>
      <c r="BL223" s="14" t="s">
        <v>193</v>
      </c>
      <c r="BM223" s="204" t="s">
        <v>714</v>
      </c>
    </row>
    <row r="224" spans="1:65" s="2" customFormat="1" ht="37.9" customHeight="1">
      <c r="A224" s="31"/>
      <c r="B224" s="32"/>
      <c r="C224" s="192" t="s">
        <v>487</v>
      </c>
      <c r="D224" s="192" t="s">
        <v>140</v>
      </c>
      <c r="E224" s="193" t="s">
        <v>480</v>
      </c>
      <c r="F224" s="194" t="s">
        <v>481</v>
      </c>
      <c r="G224" s="195" t="s">
        <v>202</v>
      </c>
      <c r="H224" s="196">
        <v>16</v>
      </c>
      <c r="I224" s="197"/>
      <c r="J224" s="198">
        <f t="shared" si="50"/>
        <v>0</v>
      </c>
      <c r="K224" s="199"/>
      <c r="L224" s="36"/>
      <c r="M224" s="200" t="s">
        <v>1</v>
      </c>
      <c r="N224" s="201" t="s">
        <v>39</v>
      </c>
      <c r="O224" s="72"/>
      <c r="P224" s="202">
        <f t="shared" si="51"/>
        <v>0</v>
      </c>
      <c r="Q224" s="202">
        <v>0</v>
      </c>
      <c r="R224" s="202">
        <f t="shared" si="52"/>
        <v>0</v>
      </c>
      <c r="S224" s="202">
        <v>8.4999999999999995E-4</v>
      </c>
      <c r="T224" s="203">
        <f t="shared" si="53"/>
        <v>1.3599999999999999E-2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4" t="s">
        <v>193</v>
      </c>
      <c r="AT224" s="204" t="s">
        <v>140</v>
      </c>
      <c r="AU224" s="204" t="s">
        <v>145</v>
      </c>
      <c r="AY224" s="14" t="s">
        <v>137</v>
      </c>
      <c r="BE224" s="205">
        <f t="shared" si="54"/>
        <v>0</v>
      </c>
      <c r="BF224" s="205">
        <f t="shared" si="55"/>
        <v>0</v>
      </c>
      <c r="BG224" s="205">
        <f t="shared" si="56"/>
        <v>0</v>
      </c>
      <c r="BH224" s="205">
        <f t="shared" si="57"/>
        <v>0</v>
      </c>
      <c r="BI224" s="205">
        <f t="shared" si="58"/>
        <v>0</v>
      </c>
      <c r="BJ224" s="14" t="s">
        <v>145</v>
      </c>
      <c r="BK224" s="205">
        <f t="shared" si="59"/>
        <v>0</v>
      </c>
      <c r="BL224" s="14" t="s">
        <v>193</v>
      </c>
      <c r="BM224" s="204" t="s">
        <v>715</v>
      </c>
    </row>
    <row r="225" spans="1:65" s="2" customFormat="1" ht="24.2" customHeight="1">
      <c r="A225" s="31"/>
      <c r="B225" s="32"/>
      <c r="C225" s="192" t="s">
        <v>491</v>
      </c>
      <c r="D225" s="192" t="s">
        <v>140</v>
      </c>
      <c r="E225" s="193" t="s">
        <v>484</v>
      </c>
      <c r="F225" s="194" t="s">
        <v>485</v>
      </c>
      <c r="G225" s="195" t="s">
        <v>202</v>
      </c>
      <c r="H225" s="196">
        <v>4</v>
      </c>
      <c r="I225" s="197"/>
      <c r="J225" s="198">
        <f t="shared" si="50"/>
        <v>0</v>
      </c>
      <c r="K225" s="199"/>
      <c r="L225" s="36"/>
      <c r="M225" s="200" t="s">
        <v>1</v>
      </c>
      <c r="N225" s="201" t="s">
        <v>39</v>
      </c>
      <c r="O225" s="72"/>
      <c r="P225" s="202">
        <f t="shared" si="51"/>
        <v>0</v>
      </c>
      <c r="Q225" s="202">
        <v>0</v>
      </c>
      <c r="R225" s="202">
        <f t="shared" si="52"/>
        <v>0</v>
      </c>
      <c r="S225" s="202">
        <v>1.2199999999999999E-3</v>
      </c>
      <c r="T225" s="203">
        <f t="shared" si="53"/>
        <v>4.8799999999999998E-3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4" t="s">
        <v>193</v>
      </c>
      <c r="AT225" s="204" t="s">
        <v>140</v>
      </c>
      <c r="AU225" s="204" t="s">
        <v>145</v>
      </c>
      <c r="AY225" s="14" t="s">
        <v>137</v>
      </c>
      <c r="BE225" s="205">
        <f t="shared" si="54"/>
        <v>0</v>
      </c>
      <c r="BF225" s="205">
        <f t="shared" si="55"/>
        <v>0</v>
      </c>
      <c r="BG225" s="205">
        <f t="shared" si="56"/>
        <v>0</v>
      </c>
      <c r="BH225" s="205">
        <f t="shared" si="57"/>
        <v>0</v>
      </c>
      <c r="BI225" s="205">
        <f t="shared" si="58"/>
        <v>0</v>
      </c>
      <c r="BJ225" s="14" t="s">
        <v>145</v>
      </c>
      <c r="BK225" s="205">
        <f t="shared" si="59"/>
        <v>0</v>
      </c>
      <c r="BL225" s="14" t="s">
        <v>193</v>
      </c>
      <c r="BM225" s="204" t="s">
        <v>716</v>
      </c>
    </row>
    <row r="226" spans="1:65" s="2" customFormat="1" ht="24.2" customHeight="1">
      <c r="A226" s="31"/>
      <c r="B226" s="32"/>
      <c r="C226" s="192" t="s">
        <v>497</v>
      </c>
      <c r="D226" s="192" t="s">
        <v>140</v>
      </c>
      <c r="E226" s="193" t="s">
        <v>717</v>
      </c>
      <c r="F226" s="194" t="s">
        <v>718</v>
      </c>
      <c r="G226" s="195" t="s">
        <v>202</v>
      </c>
      <c r="H226" s="196">
        <v>15</v>
      </c>
      <c r="I226" s="197"/>
      <c r="J226" s="198">
        <f t="shared" si="50"/>
        <v>0</v>
      </c>
      <c r="K226" s="199"/>
      <c r="L226" s="36"/>
      <c r="M226" s="200" t="s">
        <v>1</v>
      </c>
      <c r="N226" s="201" t="s">
        <v>39</v>
      </c>
      <c r="O226" s="72"/>
      <c r="P226" s="202">
        <f t="shared" si="51"/>
        <v>0</v>
      </c>
      <c r="Q226" s="202">
        <v>0</v>
      </c>
      <c r="R226" s="202">
        <f t="shared" si="52"/>
        <v>0</v>
      </c>
      <c r="S226" s="202">
        <v>0</v>
      </c>
      <c r="T226" s="203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4" t="s">
        <v>193</v>
      </c>
      <c r="AT226" s="204" t="s">
        <v>140</v>
      </c>
      <c r="AU226" s="204" t="s">
        <v>145</v>
      </c>
      <c r="AY226" s="14" t="s">
        <v>137</v>
      </c>
      <c r="BE226" s="205">
        <f t="shared" si="54"/>
        <v>0</v>
      </c>
      <c r="BF226" s="205">
        <f t="shared" si="55"/>
        <v>0</v>
      </c>
      <c r="BG226" s="205">
        <f t="shared" si="56"/>
        <v>0</v>
      </c>
      <c r="BH226" s="205">
        <f t="shared" si="57"/>
        <v>0</v>
      </c>
      <c r="BI226" s="205">
        <f t="shared" si="58"/>
        <v>0</v>
      </c>
      <c r="BJ226" s="14" t="s">
        <v>145</v>
      </c>
      <c r="BK226" s="205">
        <f t="shared" si="59"/>
        <v>0</v>
      </c>
      <c r="BL226" s="14" t="s">
        <v>193</v>
      </c>
      <c r="BM226" s="204" t="s">
        <v>719</v>
      </c>
    </row>
    <row r="227" spans="1:65" s="2" customFormat="1" ht="21.75" customHeight="1">
      <c r="A227" s="31"/>
      <c r="B227" s="32"/>
      <c r="C227" s="206" t="s">
        <v>501</v>
      </c>
      <c r="D227" s="206" t="s">
        <v>147</v>
      </c>
      <c r="E227" s="207" t="s">
        <v>720</v>
      </c>
      <c r="F227" s="208" t="s">
        <v>721</v>
      </c>
      <c r="G227" s="209" t="s">
        <v>202</v>
      </c>
      <c r="H227" s="210">
        <v>15</v>
      </c>
      <c r="I227" s="211"/>
      <c r="J227" s="212">
        <f t="shared" si="50"/>
        <v>0</v>
      </c>
      <c r="K227" s="213"/>
      <c r="L227" s="214"/>
      <c r="M227" s="215" t="s">
        <v>1</v>
      </c>
      <c r="N227" s="216" t="s">
        <v>39</v>
      </c>
      <c r="O227" s="72"/>
      <c r="P227" s="202">
        <f t="shared" si="51"/>
        <v>0</v>
      </c>
      <c r="Q227" s="202">
        <v>3.3E-4</v>
      </c>
      <c r="R227" s="202">
        <f t="shared" si="52"/>
        <v>4.9499999999999995E-3</v>
      </c>
      <c r="S227" s="202">
        <v>0</v>
      </c>
      <c r="T227" s="203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4" t="s">
        <v>281</v>
      </c>
      <c r="AT227" s="204" t="s">
        <v>147</v>
      </c>
      <c r="AU227" s="204" t="s">
        <v>145</v>
      </c>
      <c r="AY227" s="14" t="s">
        <v>137</v>
      </c>
      <c r="BE227" s="205">
        <f t="shared" si="54"/>
        <v>0</v>
      </c>
      <c r="BF227" s="205">
        <f t="shared" si="55"/>
        <v>0</v>
      </c>
      <c r="BG227" s="205">
        <f t="shared" si="56"/>
        <v>0</v>
      </c>
      <c r="BH227" s="205">
        <f t="shared" si="57"/>
        <v>0</v>
      </c>
      <c r="BI227" s="205">
        <f t="shared" si="58"/>
        <v>0</v>
      </c>
      <c r="BJ227" s="14" t="s">
        <v>145</v>
      </c>
      <c r="BK227" s="205">
        <f t="shared" si="59"/>
        <v>0</v>
      </c>
      <c r="BL227" s="14" t="s">
        <v>193</v>
      </c>
      <c r="BM227" s="204" t="s">
        <v>722</v>
      </c>
    </row>
    <row r="228" spans="1:65" s="2" customFormat="1" ht="24.2" customHeight="1">
      <c r="A228" s="31"/>
      <c r="B228" s="32"/>
      <c r="C228" s="192" t="s">
        <v>507</v>
      </c>
      <c r="D228" s="192" t="s">
        <v>140</v>
      </c>
      <c r="E228" s="193" t="s">
        <v>723</v>
      </c>
      <c r="F228" s="194" t="s">
        <v>724</v>
      </c>
      <c r="G228" s="195" t="s">
        <v>202</v>
      </c>
      <c r="H228" s="196">
        <v>1</v>
      </c>
      <c r="I228" s="197"/>
      <c r="J228" s="198">
        <f t="shared" si="50"/>
        <v>0</v>
      </c>
      <c r="K228" s="199"/>
      <c r="L228" s="36"/>
      <c r="M228" s="200" t="s">
        <v>1</v>
      </c>
      <c r="N228" s="201" t="s">
        <v>39</v>
      </c>
      <c r="O228" s="72"/>
      <c r="P228" s="202">
        <f t="shared" si="51"/>
        <v>0</v>
      </c>
      <c r="Q228" s="202">
        <v>0</v>
      </c>
      <c r="R228" s="202">
        <f t="shared" si="52"/>
        <v>0</v>
      </c>
      <c r="S228" s="202">
        <v>0</v>
      </c>
      <c r="T228" s="203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4" t="s">
        <v>193</v>
      </c>
      <c r="AT228" s="204" t="s">
        <v>140</v>
      </c>
      <c r="AU228" s="204" t="s">
        <v>145</v>
      </c>
      <c r="AY228" s="14" t="s">
        <v>137</v>
      </c>
      <c r="BE228" s="205">
        <f t="shared" si="54"/>
        <v>0</v>
      </c>
      <c r="BF228" s="205">
        <f t="shared" si="55"/>
        <v>0</v>
      </c>
      <c r="BG228" s="205">
        <f t="shared" si="56"/>
        <v>0</v>
      </c>
      <c r="BH228" s="205">
        <f t="shared" si="57"/>
        <v>0</v>
      </c>
      <c r="BI228" s="205">
        <f t="shared" si="58"/>
        <v>0</v>
      </c>
      <c r="BJ228" s="14" t="s">
        <v>145</v>
      </c>
      <c r="BK228" s="205">
        <f t="shared" si="59"/>
        <v>0</v>
      </c>
      <c r="BL228" s="14" t="s">
        <v>193</v>
      </c>
      <c r="BM228" s="204" t="s">
        <v>725</v>
      </c>
    </row>
    <row r="229" spans="1:65" s="2" customFormat="1" ht="24.2" customHeight="1">
      <c r="A229" s="31"/>
      <c r="B229" s="32"/>
      <c r="C229" s="206" t="s">
        <v>511</v>
      </c>
      <c r="D229" s="206" t="s">
        <v>147</v>
      </c>
      <c r="E229" s="207" t="s">
        <v>726</v>
      </c>
      <c r="F229" s="208" t="s">
        <v>727</v>
      </c>
      <c r="G229" s="209" t="s">
        <v>202</v>
      </c>
      <c r="H229" s="210">
        <v>1</v>
      </c>
      <c r="I229" s="211"/>
      <c r="J229" s="212">
        <f t="shared" si="50"/>
        <v>0</v>
      </c>
      <c r="K229" s="213"/>
      <c r="L229" s="214"/>
      <c r="M229" s="215" t="s">
        <v>1</v>
      </c>
      <c r="N229" s="216" t="s">
        <v>39</v>
      </c>
      <c r="O229" s="72"/>
      <c r="P229" s="202">
        <f t="shared" si="51"/>
        <v>0</v>
      </c>
      <c r="Q229" s="202">
        <v>2.7999999999999998E-4</v>
      </c>
      <c r="R229" s="202">
        <f t="shared" si="52"/>
        <v>2.7999999999999998E-4</v>
      </c>
      <c r="S229" s="202">
        <v>0</v>
      </c>
      <c r="T229" s="203">
        <f t="shared" si="5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4" t="s">
        <v>281</v>
      </c>
      <c r="AT229" s="204" t="s">
        <v>147</v>
      </c>
      <c r="AU229" s="204" t="s">
        <v>145</v>
      </c>
      <c r="AY229" s="14" t="s">
        <v>137</v>
      </c>
      <c r="BE229" s="205">
        <f t="shared" si="54"/>
        <v>0</v>
      </c>
      <c r="BF229" s="205">
        <f t="shared" si="55"/>
        <v>0</v>
      </c>
      <c r="BG229" s="205">
        <f t="shared" si="56"/>
        <v>0</v>
      </c>
      <c r="BH229" s="205">
        <f t="shared" si="57"/>
        <v>0</v>
      </c>
      <c r="BI229" s="205">
        <f t="shared" si="58"/>
        <v>0</v>
      </c>
      <c r="BJ229" s="14" t="s">
        <v>145</v>
      </c>
      <c r="BK229" s="205">
        <f t="shared" si="59"/>
        <v>0</v>
      </c>
      <c r="BL229" s="14" t="s">
        <v>193</v>
      </c>
      <c r="BM229" s="204" t="s">
        <v>728</v>
      </c>
    </row>
    <row r="230" spans="1:65" s="2" customFormat="1" ht="24.2" customHeight="1">
      <c r="A230" s="31"/>
      <c r="B230" s="32"/>
      <c r="C230" s="192" t="s">
        <v>515</v>
      </c>
      <c r="D230" s="192" t="s">
        <v>140</v>
      </c>
      <c r="E230" s="193" t="s">
        <v>488</v>
      </c>
      <c r="F230" s="194" t="s">
        <v>489</v>
      </c>
      <c r="G230" s="195" t="s">
        <v>202</v>
      </c>
      <c r="H230" s="196">
        <v>105</v>
      </c>
      <c r="I230" s="197"/>
      <c r="J230" s="198">
        <f t="shared" si="50"/>
        <v>0</v>
      </c>
      <c r="K230" s="199"/>
      <c r="L230" s="36"/>
      <c r="M230" s="200" t="s">
        <v>1</v>
      </c>
      <c r="N230" s="201" t="s">
        <v>39</v>
      </c>
      <c r="O230" s="72"/>
      <c r="P230" s="202">
        <f t="shared" si="51"/>
        <v>0</v>
      </c>
      <c r="Q230" s="202">
        <v>0</v>
      </c>
      <c r="R230" s="202">
        <f t="shared" si="52"/>
        <v>0</v>
      </c>
      <c r="S230" s="202">
        <v>1.24E-3</v>
      </c>
      <c r="T230" s="203">
        <f t="shared" si="53"/>
        <v>0.13020000000000001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4" t="s">
        <v>193</v>
      </c>
      <c r="AT230" s="204" t="s">
        <v>140</v>
      </c>
      <c r="AU230" s="204" t="s">
        <v>145</v>
      </c>
      <c r="AY230" s="14" t="s">
        <v>137</v>
      </c>
      <c r="BE230" s="205">
        <f t="shared" si="54"/>
        <v>0</v>
      </c>
      <c r="BF230" s="205">
        <f t="shared" si="55"/>
        <v>0</v>
      </c>
      <c r="BG230" s="205">
        <f t="shared" si="56"/>
        <v>0</v>
      </c>
      <c r="BH230" s="205">
        <f t="shared" si="57"/>
        <v>0</v>
      </c>
      <c r="BI230" s="205">
        <f t="shared" si="58"/>
        <v>0</v>
      </c>
      <c r="BJ230" s="14" t="s">
        <v>145</v>
      </c>
      <c r="BK230" s="205">
        <f t="shared" si="59"/>
        <v>0</v>
      </c>
      <c r="BL230" s="14" t="s">
        <v>193</v>
      </c>
      <c r="BM230" s="204" t="s">
        <v>729</v>
      </c>
    </row>
    <row r="231" spans="1:65" s="2" customFormat="1" ht="24.2" customHeight="1">
      <c r="A231" s="31"/>
      <c r="B231" s="32"/>
      <c r="C231" s="192" t="s">
        <v>519</v>
      </c>
      <c r="D231" s="192" t="s">
        <v>140</v>
      </c>
      <c r="E231" s="193" t="s">
        <v>492</v>
      </c>
      <c r="F231" s="194" t="s">
        <v>493</v>
      </c>
      <c r="G231" s="195" t="s">
        <v>261</v>
      </c>
      <c r="H231" s="217"/>
      <c r="I231" s="197"/>
      <c r="J231" s="198">
        <f t="shared" si="50"/>
        <v>0</v>
      </c>
      <c r="K231" s="199"/>
      <c r="L231" s="36"/>
      <c r="M231" s="200" t="s">
        <v>1</v>
      </c>
      <c r="N231" s="201" t="s">
        <v>39</v>
      </c>
      <c r="O231" s="72"/>
      <c r="P231" s="202">
        <f t="shared" si="51"/>
        <v>0</v>
      </c>
      <c r="Q231" s="202">
        <v>0</v>
      </c>
      <c r="R231" s="202">
        <f t="shared" si="52"/>
        <v>0</v>
      </c>
      <c r="S231" s="202">
        <v>0</v>
      </c>
      <c r="T231" s="203">
        <f t="shared" si="5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4" t="s">
        <v>193</v>
      </c>
      <c r="AT231" s="204" t="s">
        <v>140</v>
      </c>
      <c r="AU231" s="204" t="s">
        <v>145</v>
      </c>
      <c r="AY231" s="14" t="s">
        <v>137</v>
      </c>
      <c r="BE231" s="205">
        <f t="shared" si="54"/>
        <v>0</v>
      </c>
      <c r="BF231" s="205">
        <f t="shared" si="55"/>
        <v>0</v>
      </c>
      <c r="BG231" s="205">
        <f t="shared" si="56"/>
        <v>0</v>
      </c>
      <c r="BH231" s="205">
        <f t="shared" si="57"/>
        <v>0</v>
      </c>
      <c r="BI231" s="205">
        <f t="shared" si="58"/>
        <v>0</v>
      </c>
      <c r="BJ231" s="14" t="s">
        <v>145</v>
      </c>
      <c r="BK231" s="205">
        <f t="shared" si="59"/>
        <v>0</v>
      </c>
      <c r="BL231" s="14" t="s">
        <v>193</v>
      </c>
      <c r="BM231" s="204" t="s">
        <v>730</v>
      </c>
    </row>
    <row r="232" spans="1:65" s="12" customFormat="1" ht="22.9" customHeight="1">
      <c r="B232" s="176"/>
      <c r="C232" s="177"/>
      <c r="D232" s="178" t="s">
        <v>72</v>
      </c>
      <c r="E232" s="190" t="s">
        <v>731</v>
      </c>
      <c r="F232" s="190" t="s">
        <v>732</v>
      </c>
      <c r="G232" s="177"/>
      <c r="H232" s="177"/>
      <c r="I232" s="180"/>
      <c r="J232" s="191">
        <f>BK232</f>
        <v>0</v>
      </c>
      <c r="K232" s="177"/>
      <c r="L232" s="182"/>
      <c r="M232" s="183"/>
      <c r="N232" s="184"/>
      <c r="O232" s="184"/>
      <c r="P232" s="185">
        <f>SUM(P233:P236)</f>
        <v>0</v>
      </c>
      <c r="Q232" s="184"/>
      <c r="R232" s="185">
        <f>SUM(R233:R236)</f>
        <v>0.54600000000000004</v>
      </c>
      <c r="S232" s="184"/>
      <c r="T232" s="186">
        <f>SUM(T233:T236)</f>
        <v>0</v>
      </c>
      <c r="AR232" s="187" t="s">
        <v>145</v>
      </c>
      <c r="AT232" s="188" t="s">
        <v>72</v>
      </c>
      <c r="AU232" s="188" t="s">
        <v>81</v>
      </c>
      <c r="AY232" s="187" t="s">
        <v>137</v>
      </c>
      <c r="BK232" s="189">
        <f>SUM(BK233:BK236)</f>
        <v>0</v>
      </c>
    </row>
    <row r="233" spans="1:65" s="2" customFormat="1" ht="33" customHeight="1">
      <c r="A233" s="31"/>
      <c r="B233" s="32"/>
      <c r="C233" s="192" t="s">
        <v>523</v>
      </c>
      <c r="D233" s="192" t="s">
        <v>140</v>
      </c>
      <c r="E233" s="193" t="s">
        <v>733</v>
      </c>
      <c r="F233" s="194" t="s">
        <v>734</v>
      </c>
      <c r="G233" s="195" t="s">
        <v>202</v>
      </c>
      <c r="H233" s="196">
        <v>21</v>
      </c>
      <c r="I233" s="197"/>
      <c r="J233" s="198">
        <f>ROUND(I233*H233,2)</f>
        <v>0</v>
      </c>
      <c r="K233" s="199"/>
      <c r="L233" s="36"/>
      <c r="M233" s="200" t="s">
        <v>1</v>
      </c>
      <c r="N233" s="201" t="s">
        <v>39</v>
      </c>
      <c r="O233" s="72"/>
      <c r="P233" s="202">
        <f>O233*H233</f>
        <v>0</v>
      </c>
      <c r="Q233" s="202">
        <v>0</v>
      </c>
      <c r="R233" s="202">
        <f>Q233*H233</f>
        <v>0</v>
      </c>
      <c r="S233" s="202">
        <v>0</v>
      </c>
      <c r="T233" s="203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4" t="s">
        <v>193</v>
      </c>
      <c r="AT233" s="204" t="s">
        <v>140</v>
      </c>
      <c r="AU233" s="204" t="s">
        <v>145</v>
      </c>
      <c r="AY233" s="14" t="s">
        <v>137</v>
      </c>
      <c r="BE233" s="205">
        <f>IF(N233="základná",J233,0)</f>
        <v>0</v>
      </c>
      <c r="BF233" s="205">
        <f>IF(N233="znížená",J233,0)</f>
        <v>0</v>
      </c>
      <c r="BG233" s="205">
        <f>IF(N233="zákl. prenesená",J233,0)</f>
        <v>0</v>
      </c>
      <c r="BH233" s="205">
        <f>IF(N233="zníž. prenesená",J233,0)</f>
        <v>0</v>
      </c>
      <c r="BI233" s="205">
        <f>IF(N233="nulová",J233,0)</f>
        <v>0</v>
      </c>
      <c r="BJ233" s="14" t="s">
        <v>145</v>
      </c>
      <c r="BK233" s="205">
        <f>ROUND(I233*H233,2)</f>
        <v>0</v>
      </c>
      <c r="BL233" s="14" t="s">
        <v>193</v>
      </c>
      <c r="BM233" s="204" t="s">
        <v>735</v>
      </c>
    </row>
    <row r="234" spans="1:65" s="2" customFormat="1" ht="24.2" customHeight="1">
      <c r="A234" s="31"/>
      <c r="B234" s="32"/>
      <c r="C234" s="206" t="s">
        <v>527</v>
      </c>
      <c r="D234" s="206" t="s">
        <v>147</v>
      </c>
      <c r="E234" s="207" t="s">
        <v>520</v>
      </c>
      <c r="F234" s="208" t="s">
        <v>521</v>
      </c>
      <c r="G234" s="209" t="s">
        <v>202</v>
      </c>
      <c r="H234" s="210">
        <v>21</v>
      </c>
      <c r="I234" s="211"/>
      <c r="J234" s="212">
        <f>ROUND(I234*H234,2)</f>
        <v>0</v>
      </c>
      <c r="K234" s="213"/>
      <c r="L234" s="214"/>
      <c r="M234" s="215" t="s">
        <v>1</v>
      </c>
      <c r="N234" s="216" t="s">
        <v>39</v>
      </c>
      <c r="O234" s="72"/>
      <c r="P234" s="202">
        <f>O234*H234</f>
        <v>0</v>
      </c>
      <c r="Q234" s="202">
        <v>1E-3</v>
      </c>
      <c r="R234" s="202">
        <f>Q234*H234</f>
        <v>2.1000000000000001E-2</v>
      </c>
      <c r="S234" s="202">
        <v>0</v>
      </c>
      <c r="T234" s="203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4" t="s">
        <v>281</v>
      </c>
      <c r="AT234" s="204" t="s">
        <v>147</v>
      </c>
      <c r="AU234" s="204" t="s">
        <v>145</v>
      </c>
      <c r="AY234" s="14" t="s">
        <v>137</v>
      </c>
      <c r="BE234" s="205">
        <f>IF(N234="základná",J234,0)</f>
        <v>0</v>
      </c>
      <c r="BF234" s="205">
        <f>IF(N234="znížená",J234,0)</f>
        <v>0</v>
      </c>
      <c r="BG234" s="205">
        <f>IF(N234="zákl. prenesená",J234,0)</f>
        <v>0</v>
      </c>
      <c r="BH234" s="205">
        <f>IF(N234="zníž. prenesená",J234,0)</f>
        <v>0</v>
      </c>
      <c r="BI234" s="205">
        <f>IF(N234="nulová",J234,0)</f>
        <v>0</v>
      </c>
      <c r="BJ234" s="14" t="s">
        <v>145</v>
      </c>
      <c r="BK234" s="205">
        <f>ROUND(I234*H234,2)</f>
        <v>0</v>
      </c>
      <c r="BL234" s="14" t="s">
        <v>193</v>
      </c>
      <c r="BM234" s="204" t="s">
        <v>736</v>
      </c>
    </row>
    <row r="235" spans="1:65" s="2" customFormat="1" ht="24.2" customHeight="1">
      <c r="A235" s="31"/>
      <c r="B235" s="32"/>
      <c r="C235" s="206" t="s">
        <v>533</v>
      </c>
      <c r="D235" s="206" t="s">
        <v>147</v>
      </c>
      <c r="E235" s="207" t="s">
        <v>737</v>
      </c>
      <c r="F235" s="208" t="s">
        <v>738</v>
      </c>
      <c r="G235" s="209" t="s">
        <v>202</v>
      </c>
      <c r="H235" s="210">
        <v>21</v>
      </c>
      <c r="I235" s="211"/>
      <c r="J235" s="212">
        <f>ROUND(I235*H235,2)</f>
        <v>0</v>
      </c>
      <c r="K235" s="213"/>
      <c r="L235" s="214"/>
      <c r="M235" s="215" t="s">
        <v>1</v>
      </c>
      <c r="N235" s="216" t="s">
        <v>39</v>
      </c>
      <c r="O235" s="72"/>
      <c r="P235" s="202">
        <f>O235*H235</f>
        <v>0</v>
      </c>
      <c r="Q235" s="202">
        <v>2.5000000000000001E-2</v>
      </c>
      <c r="R235" s="202">
        <f>Q235*H235</f>
        <v>0.52500000000000002</v>
      </c>
      <c r="S235" s="202">
        <v>0</v>
      </c>
      <c r="T235" s="203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4" t="s">
        <v>281</v>
      </c>
      <c r="AT235" s="204" t="s">
        <v>147</v>
      </c>
      <c r="AU235" s="204" t="s">
        <v>145</v>
      </c>
      <c r="AY235" s="14" t="s">
        <v>137</v>
      </c>
      <c r="BE235" s="205">
        <f>IF(N235="základná",J235,0)</f>
        <v>0</v>
      </c>
      <c r="BF235" s="205">
        <f>IF(N235="znížená",J235,0)</f>
        <v>0</v>
      </c>
      <c r="BG235" s="205">
        <f>IF(N235="zákl. prenesená",J235,0)</f>
        <v>0</v>
      </c>
      <c r="BH235" s="205">
        <f>IF(N235="zníž. prenesená",J235,0)</f>
        <v>0</v>
      </c>
      <c r="BI235" s="205">
        <f>IF(N235="nulová",J235,0)</f>
        <v>0</v>
      </c>
      <c r="BJ235" s="14" t="s">
        <v>145</v>
      </c>
      <c r="BK235" s="205">
        <f>ROUND(I235*H235,2)</f>
        <v>0</v>
      </c>
      <c r="BL235" s="14" t="s">
        <v>193</v>
      </c>
      <c r="BM235" s="204" t="s">
        <v>739</v>
      </c>
    </row>
    <row r="236" spans="1:65" s="2" customFormat="1" ht="24.2" customHeight="1">
      <c r="A236" s="31"/>
      <c r="B236" s="32"/>
      <c r="C236" s="192" t="s">
        <v>537</v>
      </c>
      <c r="D236" s="192" t="s">
        <v>140</v>
      </c>
      <c r="E236" s="193" t="s">
        <v>740</v>
      </c>
      <c r="F236" s="194" t="s">
        <v>741</v>
      </c>
      <c r="G236" s="195" t="s">
        <v>261</v>
      </c>
      <c r="H236" s="217"/>
      <c r="I236" s="197"/>
      <c r="J236" s="198">
        <f>ROUND(I236*H236,2)</f>
        <v>0</v>
      </c>
      <c r="K236" s="199"/>
      <c r="L236" s="36"/>
      <c r="M236" s="200" t="s">
        <v>1</v>
      </c>
      <c r="N236" s="201" t="s">
        <v>39</v>
      </c>
      <c r="O236" s="7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4" t="s">
        <v>193</v>
      </c>
      <c r="AT236" s="204" t="s">
        <v>140</v>
      </c>
      <c r="AU236" s="204" t="s">
        <v>145</v>
      </c>
      <c r="AY236" s="14" t="s">
        <v>137</v>
      </c>
      <c r="BE236" s="205">
        <f>IF(N236="základná",J236,0)</f>
        <v>0</v>
      </c>
      <c r="BF236" s="205">
        <f>IF(N236="znížená",J236,0)</f>
        <v>0</v>
      </c>
      <c r="BG236" s="205">
        <f>IF(N236="zákl. prenesená",J236,0)</f>
        <v>0</v>
      </c>
      <c r="BH236" s="205">
        <f>IF(N236="zníž. prenesená",J236,0)</f>
        <v>0</v>
      </c>
      <c r="BI236" s="205">
        <f>IF(N236="nulová",J236,0)</f>
        <v>0</v>
      </c>
      <c r="BJ236" s="14" t="s">
        <v>145</v>
      </c>
      <c r="BK236" s="205">
        <f>ROUND(I236*H236,2)</f>
        <v>0</v>
      </c>
      <c r="BL236" s="14" t="s">
        <v>193</v>
      </c>
      <c r="BM236" s="204" t="s">
        <v>742</v>
      </c>
    </row>
    <row r="237" spans="1:65" s="12" customFormat="1" ht="22.9" customHeight="1">
      <c r="B237" s="176"/>
      <c r="C237" s="177"/>
      <c r="D237" s="178" t="s">
        <v>72</v>
      </c>
      <c r="E237" s="190" t="s">
        <v>531</v>
      </c>
      <c r="F237" s="190" t="s">
        <v>532</v>
      </c>
      <c r="G237" s="177"/>
      <c r="H237" s="177"/>
      <c r="I237" s="180"/>
      <c r="J237" s="191">
        <f>BK237</f>
        <v>0</v>
      </c>
      <c r="K237" s="177"/>
      <c r="L237" s="182"/>
      <c r="M237" s="183"/>
      <c r="N237" s="184"/>
      <c r="O237" s="184"/>
      <c r="P237" s="185">
        <f>SUM(P238:P242)</f>
        <v>0</v>
      </c>
      <c r="Q237" s="184"/>
      <c r="R237" s="185">
        <f>SUM(R238:R242)</f>
        <v>1.9106576</v>
      </c>
      <c r="S237" s="184"/>
      <c r="T237" s="186">
        <f>SUM(T238:T242)</f>
        <v>0</v>
      </c>
      <c r="AR237" s="187" t="s">
        <v>145</v>
      </c>
      <c r="AT237" s="188" t="s">
        <v>72</v>
      </c>
      <c r="AU237" s="188" t="s">
        <v>81</v>
      </c>
      <c r="AY237" s="187" t="s">
        <v>137</v>
      </c>
      <c r="BK237" s="189">
        <f>SUM(BK238:BK242)</f>
        <v>0</v>
      </c>
    </row>
    <row r="238" spans="1:65" s="2" customFormat="1" ht="33" customHeight="1">
      <c r="A238" s="31"/>
      <c r="B238" s="32"/>
      <c r="C238" s="192" t="s">
        <v>541</v>
      </c>
      <c r="D238" s="192" t="s">
        <v>140</v>
      </c>
      <c r="E238" s="193" t="s">
        <v>534</v>
      </c>
      <c r="F238" s="194" t="s">
        <v>535</v>
      </c>
      <c r="G238" s="195" t="s">
        <v>143</v>
      </c>
      <c r="H238" s="196">
        <v>70.150000000000006</v>
      </c>
      <c r="I238" s="197"/>
      <c r="J238" s="198">
        <f>ROUND(I238*H238,2)</f>
        <v>0</v>
      </c>
      <c r="K238" s="199"/>
      <c r="L238" s="36"/>
      <c r="M238" s="200" t="s">
        <v>1</v>
      </c>
      <c r="N238" s="201" t="s">
        <v>39</v>
      </c>
      <c r="O238" s="72"/>
      <c r="P238" s="202">
        <f>O238*H238</f>
        <v>0</v>
      </c>
      <c r="Q238" s="202">
        <v>3.65E-3</v>
      </c>
      <c r="R238" s="202">
        <f>Q238*H238</f>
        <v>0.25604750000000004</v>
      </c>
      <c r="S238" s="202">
        <v>0</v>
      </c>
      <c r="T238" s="203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4" t="s">
        <v>193</v>
      </c>
      <c r="AT238" s="204" t="s">
        <v>140</v>
      </c>
      <c r="AU238" s="204" t="s">
        <v>145</v>
      </c>
      <c r="AY238" s="14" t="s">
        <v>137</v>
      </c>
      <c r="BE238" s="205">
        <f>IF(N238="základná",J238,0)</f>
        <v>0</v>
      </c>
      <c r="BF238" s="205">
        <f>IF(N238="znížená",J238,0)</f>
        <v>0</v>
      </c>
      <c r="BG238" s="205">
        <f>IF(N238="zákl. prenesená",J238,0)</f>
        <v>0</v>
      </c>
      <c r="BH238" s="205">
        <f>IF(N238="zníž. prenesená",J238,0)</f>
        <v>0</v>
      </c>
      <c r="BI238" s="205">
        <f>IF(N238="nulová",J238,0)</f>
        <v>0</v>
      </c>
      <c r="BJ238" s="14" t="s">
        <v>145</v>
      </c>
      <c r="BK238" s="205">
        <f>ROUND(I238*H238,2)</f>
        <v>0</v>
      </c>
      <c r="BL238" s="14" t="s">
        <v>193</v>
      </c>
      <c r="BM238" s="204" t="s">
        <v>743</v>
      </c>
    </row>
    <row r="239" spans="1:65" s="2" customFormat="1" ht="24.2" customHeight="1">
      <c r="A239" s="31"/>
      <c r="B239" s="32"/>
      <c r="C239" s="206" t="s">
        <v>545</v>
      </c>
      <c r="D239" s="206" t="s">
        <v>147</v>
      </c>
      <c r="E239" s="207" t="s">
        <v>744</v>
      </c>
      <c r="F239" s="208" t="s">
        <v>745</v>
      </c>
      <c r="G239" s="209" t="s">
        <v>143</v>
      </c>
      <c r="H239" s="210">
        <v>74.358999999999995</v>
      </c>
      <c r="I239" s="211"/>
      <c r="J239" s="212">
        <f>ROUND(I239*H239,2)</f>
        <v>0</v>
      </c>
      <c r="K239" s="213"/>
      <c r="L239" s="214"/>
      <c r="M239" s="215" t="s">
        <v>1</v>
      </c>
      <c r="N239" s="216" t="s">
        <v>39</v>
      </c>
      <c r="O239" s="72"/>
      <c r="P239" s="202">
        <f>O239*H239</f>
        <v>0</v>
      </c>
      <c r="Q239" s="202">
        <v>2.1899999999999999E-2</v>
      </c>
      <c r="R239" s="202">
        <f>Q239*H239</f>
        <v>1.6284620999999999</v>
      </c>
      <c r="S239" s="202">
        <v>0</v>
      </c>
      <c r="T239" s="203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4" t="s">
        <v>281</v>
      </c>
      <c r="AT239" s="204" t="s">
        <v>147</v>
      </c>
      <c r="AU239" s="204" t="s">
        <v>145</v>
      </c>
      <c r="AY239" s="14" t="s">
        <v>137</v>
      </c>
      <c r="BE239" s="205">
        <f>IF(N239="základná",J239,0)</f>
        <v>0</v>
      </c>
      <c r="BF239" s="205">
        <f>IF(N239="znížená",J239,0)</f>
        <v>0</v>
      </c>
      <c r="BG239" s="205">
        <f>IF(N239="zákl. prenesená",J239,0)</f>
        <v>0</v>
      </c>
      <c r="BH239" s="205">
        <f>IF(N239="zníž. prenesená",J239,0)</f>
        <v>0</v>
      </c>
      <c r="BI239" s="205">
        <f>IF(N239="nulová",J239,0)</f>
        <v>0</v>
      </c>
      <c r="BJ239" s="14" t="s">
        <v>145</v>
      </c>
      <c r="BK239" s="205">
        <f>ROUND(I239*H239,2)</f>
        <v>0</v>
      </c>
      <c r="BL239" s="14" t="s">
        <v>193</v>
      </c>
      <c r="BM239" s="204" t="s">
        <v>746</v>
      </c>
    </row>
    <row r="240" spans="1:65" s="2" customFormat="1" ht="24.2" customHeight="1">
      <c r="A240" s="31"/>
      <c r="B240" s="32"/>
      <c r="C240" s="206" t="s">
        <v>549</v>
      </c>
      <c r="D240" s="206" t="s">
        <v>147</v>
      </c>
      <c r="E240" s="207" t="s">
        <v>542</v>
      </c>
      <c r="F240" s="208" t="s">
        <v>543</v>
      </c>
      <c r="G240" s="209" t="s">
        <v>174</v>
      </c>
      <c r="H240" s="210">
        <v>24.553000000000001</v>
      </c>
      <c r="I240" s="211"/>
      <c r="J240" s="212">
        <f>ROUND(I240*H240,2)</f>
        <v>0</v>
      </c>
      <c r="K240" s="213"/>
      <c r="L240" s="214"/>
      <c r="M240" s="215" t="s">
        <v>1</v>
      </c>
      <c r="N240" s="216" t="s">
        <v>39</v>
      </c>
      <c r="O240" s="72"/>
      <c r="P240" s="202">
        <f>O240*H240</f>
        <v>0</v>
      </c>
      <c r="Q240" s="202">
        <v>1E-3</v>
      </c>
      <c r="R240" s="202">
        <f>Q240*H240</f>
        <v>2.4553000000000002E-2</v>
      </c>
      <c r="S240" s="202">
        <v>0</v>
      </c>
      <c r="T240" s="203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4" t="s">
        <v>281</v>
      </c>
      <c r="AT240" s="204" t="s">
        <v>147</v>
      </c>
      <c r="AU240" s="204" t="s">
        <v>145</v>
      </c>
      <c r="AY240" s="14" t="s">
        <v>137</v>
      </c>
      <c r="BE240" s="205">
        <f>IF(N240="základná",J240,0)</f>
        <v>0</v>
      </c>
      <c r="BF240" s="205">
        <f>IF(N240="znížená",J240,0)</f>
        <v>0</v>
      </c>
      <c r="BG240" s="205">
        <f>IF(N240="zákl. prenesená",J240,0)</f>
        <v>0</v>
      </c>
      <c r="BH240" s="205">
        <f>IF(N240="zníž. prenesená",J240,0)</f>
        <v>0</v>
      </c>
      <c r="BI240" s="205">
        <f>IF(N240="nulová",J240,0)</f>
        <v>0</v>
      </c>
      <c r="BJ240" s="14" t="s">
        <v>145</v>
      </c>
      <c r="BK240" s="205">
        <f>ROUND(I240*H240,2)</f>
        <v>0</v>
      </c>
      <c r="BL240" s="14" t="s">
        <v>193</v>
      </c>
      <c r="BM240" s="204" t="s">
        <v>747</v>
      </c>
    </row>
    <row r="241" spans="1:65" s="2" customFormat="1" ht="24.2" customHeight="1">
      <c r="A241" s="31"/>
      <c r="B241" s="32"/>
      <c r="C241" s="206" t="s">
        <v>555</v>
      </c>
      <c r="D241" s="206" t="s">
        <v>147</v>
      </c>
      <c r="E241" s="207" t="s">
        <v>546</v>
      </c>
      <c r="F241" s="208" t="s">
        <v>547</v>
      </c>
      <c r="G241" s="209" t="s">
        <v>207</v>
      </c>
      <c r="H241" s="210">
        <v>14.5</v>
      </c>
      <c r="I241" s="211"/>
      <c r="J241" s="212">
        <f>ROUND(I241*H241,2)</f>
        <v>0</v>
      </c>
      <c r="K241" s="213"/>
      <c r="L241" s="214"/>
      <c r="M241" s="215" t="s">
        <v>1</v>
      </c>
      <c r="N241" s="216" t="s">
        <v>39</v>
      </c>
      <c r="O241" s="72"/>
      <c r="P241" s="202">
        <f>O241*H241</f>
        <v>0</v>
      </c>
      <c r="Q241" s="202">
        <v>1.1E-4</v>
      </c>
      <c r="R241" s="202">
        <f>Q241*H241</f>
        <v>1.5950000000000001E-3</v>
      </c>
      <c r="S241" s="202">
        <v>0</v>
      </c>
      <c r="T241" s="203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4" t="s">
        <v>150</v>
      </c>
      <c r="AT241" s="204" t="s">
        <v>147</v>
      </c>
      <c r="AU241" s="204" t="s">
        <v>145</v>
      </c>
      <c r="AY241" s="14" t="s">
        <v>137</v>
      </c>
      <c r="BE241" s="205">
        <f>IF(N241="základná",J241,0)</f>
        <v>0</v>
      </c>
      <c r="BF241" s="205">
        <f>IF(N241="znížená",J241,0)</f>
        <v>0</v>
      </c>
      <c r="BG241" s="205">
        <f>IF(N241="zákl. prenesená",J241,0)</f>
        <v>0</v>
      </c>
      <c r="BH241" s="205">
        <f>IF(N241="zníž. prenesená",J241,0)</f>
        <v>0</v>
      </c>
      <c r="BI241" s="205">
        <f>IF(N241="nulová",J241,0)</f>
        <v>0</v>
      </c>
      <c r="BJ241" s="14" t="s">
        <v>145</v>
      </c>
      <c r="BK241" s="205">
        <f>ROUND(I241*H241,2)</f>
        <v>0</v>
      </c>
      <c r="BL241" s="14" t="s">
        <v>144</v>
      </c>
      <c r="BM241" s="204" t="s">
        <v>748</v>
      </c>
    </row>
    <row r="242" spans="1:65" s="2" customFormat="1" ht="24.2" customHeight="1">
      <c r="A242" s="31"/>
      <c r="B242" s="32"/>
      <c r="C242" s="192" t="s">
        <v>559</v>
      </c>
      <c r="D242" s="192" t="s">
        <v>140</v>
      </c>
      <c r="E242" s="193" t="s">
        <v>550</v>
      </c>
      <c r="F242" s="194" t="s">
        <v>551</v>
      </c>
      <c r="G242" s="195" t="s">
        <v>261</v>
      </c>
      <c r="H242" s="217"/>
      <c r="I242" s="197"/>
      <c r="J242" s="198">
        <f>ROUND(I242*H242,2)</f>
        <v>0</v>
      </c>
      <c r="K242" s="199"/>
      <c r="L242" s="36"/>
      <c r="M242" s="200" t="s">
        <v>1</v>
      </c>
      <c r="N242" s="201" t="s">
        <v>39</v>
      </c>
      <c r="O242" s="7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4" t="s">
        <v>193</v>
      </c>
      <c r="AT242" s="204" t="s">
        <v>140</v>
      </c>
      <c r="AU242" s="204" t="s">
        <v>145</v>
      </c>
      <c r="AY242" s="14" t="s">
        <v>137</v>
      </c>
      <c r="BE242" s="205">
        <f>IF(N242="základná",J242,0)</f>
        <v>0</v>
      </c>
      <c r="BF242" s="205">
        <f>IF(N242="znížená",J242,0)</f>
        <v>0</v>
      </c>
      <c r="BG242" s="205">
        <f>IF(N242="zákl. prenesená",J242,0)</f>
        <v>0</v>
      </c>
      <c r="BH242" s="205">
        <f>IF(N242="zníž. prenesená",J242,0)</f>
        <v>0</v>
      </c>
      <c r="BI242" s="205">
        <f>IF(N242="nulová",J242,0)</f>
        <v>0</v>
      </c>
      <c r="BJ242" s="14" t="s">
        <v>145</v>
      </c>
      <c r="BK242" s="205">
        <f>ROUND(I242*H242,2)</f>
        <v>0</v>
      </c>
      <c r="BL242" s="14" t="s">
        <v>193</v>
      </c>
      <c r="BM242" s="204" t="s">
        <v>749</v>
      </c>
    </row>
    <row r="243" spans="1:65" s="12" customFormat="1" ht="22.9" customHeight="1">
      <c r="B243" s="176"/>
      <c r="C243" s="177"/>
      <c r="D243" s="178" t="s">
        <v>72</v>
      </c>
      <c r="E243" s="190" t="s">
        <v>553</v>
      </c>
      <c r="F243" s="190" t="s">
        <v>554</v>
      </c>
      <c r="G243" s="177"/>
      <c r="H243" s="177"/>
      <c r="I243" s="180"/>
      <c r="J243" s="191">
        <f>BK243</f>
        <v>0</v>
      </c>
      <c r="K243" s="177"/>
      <c r="L243" s="182"/>
      <c r="M243" s="183"/>
      <c r="N243" s="184"/>
      <c r="O243" s="184"/>
      <c r="P243" s="185">
        <f>SUM(P244:P248)</f>
        <v>0</v>
      </c>
      <c r="Q243" s="184"/>
      <c r="R243" s="185">
        <f>SUM(R244:R248)</f>
        <v>6.0582458799999994</v>
      </c>
      <c r="S243" s="184"/>
      <c r="T243" s="186">
        <f>SUM(T244:T248)</f>
        <v>0</v>
      </c>
      <c r="AR243" s="187" t="s">
        <v>145</v>
      </c>
      <c r="AT243" s="188" t="s">
        <v>72</v>
      </c>
      <c r="AU243" s="188" t="s">
        <v>81</v>
      </c>
      <c r="AY243" s="187" t="s">
        <v>137</v>
      </c>
      <c r="BK243" s="189">
        <f>SUM(BK244:BK248)</f>
        <v>0</v>
      </c>
    </row>
    <row r="244" spans="1:65" s="2" customFormat="1" ht="37.9" customHeight="1">
      <c r="A244" s="31"/>
      <c r="B244" s="32"/>
      <c r="C244" s="192" t="s">
        <v>563</v>
      </c>
      <c r="D244" s="192" t="s">
        <v>140</v>
      </c>
      <c r="E244" s="193" t="s">
        <v>556</v>
      </c>
      <c r="F244" s="194" t="s">
        <v>557</v>
      </c>
      <c r="G244" s="195" t="s">
        <v>143</v>
      </c>
      <c r="H244" s="196">
        <v>261.39999999999998</v>
      </c>
      <c r="I244" s="197"/>
      <c r="J244" s="198">
        <f>ROUND(I244*H244,2)</f>
        <v>0</v>
      </c>
      <c r="K244" s="199"/>
      <c r="L244" s="36"/>
      <c r="M244" s="200" t="s">
        <v>1</v>
      </c>
      <c r="N244" s="201" t="s">
        <v>39</v>
      </c>
      <c r="O244" s="72"/>
      <c r="P244" s="202">
        <f>O244*H244</f>
        <v>0</v>
      </c>
      <c r="Q244" s="202">
        <v>3.15E-3</v>
      </c>
      <c r="R244" s="202">
        <f>Q244*H244</f>
        <v>0.82340999999999998</v>
      </c>
      <c r="S244" s="202">
        <v>0</v>
      </c>
      <c r="T244" s="203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4" t="s">
        <v>193</v>
      </c>
      <c r="AT244" s="204" t="s">
        <v>140</v>
      </c>
      <c r="AU244" s="204" t="s">
        <v>145</v>
      </c>
      <c r="AY244" s="14" t="s">
        <v>137</v>
      </c>
      <c r="BE244" s="205">
        <f>IF(N244="základná",J244,0)</f>
        <v>0</v>
      </c>
      <c r="BF244" s="205">
        <f>IF(N244="znížená",J244,0)</f>
        <v>0</v>
      </c>
      <c r="BG244" s="205">
        <f>IF(N244="zákl. prenesená",J244,0)</f>
        <v>0</v>
      </c>
      <c r="BH244" s="205">
        <f>IF(N244="zníž. prenesená",J244,0)</f>
        <v>0</v>
      </c>
      <c r="BI244" s="205">
        <f>IF(N244="nulová",J244,0)</f>
        <v>0</v>
      </c>
      <c r="BJ244" s="14" t="s">
        <v>145</v>
      </c>
      <c r="BK244" s="205">
        <f>ROUND(I244*H244,2)</f>
        <v>0</v>
      </c>
      <c r="BL244" s="14" t="s">
        <v>193</v>
      </c>
      <c r="BM244" s="204" t="s">
        <v>750</v>
      </c>
    </row>
    <row r="245" spans="1:65" s="2" customFormat="1" ht="16.5" customHeight="1">
      <c r="A245" s="31"/>
      <c r="B245" s="32"/>
      <c r="C245" s="206" t="s">
        <v>240</v>
      </c>
      <c r="D245" s="206" t="s">
        <v>147</v>
      </c>
      <c r="E245" s="207" t="s">
        <v>560</v>
      </c>
      <c r="F245" s="208" t="s">
        <v>561</v>
      </c>
      <c r="G245" s="209" t="s">
        <v>143</v>
      </c>
      <c r="H245" s="210">
        <v>277.084</v>
      </c>
      <c r="I245" s="211"/>
      <c r="J245" s="212">
        <f>ROUND(I245*H245,2)</f>
        <v>0</v>
      </c>
      <c r="K245" s="213"/>
      <c r="L245" s="214"/>
      <c r="M245" s="215" t="s">
        <v>1</v>
      </c>
      <c r="N245" s="216" t="s">
        <v>39</v>
      </c>
      <c r="O245" s="72"/>
      <c r="P245" s="202">
        <f>O245*H245</f>
        <v>0</v>
      </c>
      <c r="Q245" s="202">
        <v>1.8519999999999998E-2</v>
      </c>
      <c r="R245" s="202">
        <f>Q245*H245</f>
        <v>5.1315956799999993</v>
      </c>
      <c r="S245" s="202">
        <v>0</v>
      </c>
      <c r="T245" s="203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4" t="s">
        <v>281</v>
      </c>
      <c r="AT245" s="204" t="s">
        <v>147</v>
      </c>
      <c r="AU245" s="204" t="s">
        <v>145</v>
      </c>
      <c r="AY245" s="14" t="s">
        <v>137</v>
      </c>
      <c r="BE245" s="205">
        <f>IF(N245="základná",J245,0)</f>
        <v>0</v>
      </c>
      <c r="BF245" s="205">
        <f>IF(N245="znížená",J245,0)</f>
        <v>0</v>
      </c>
      <c r="BG245" s="205">
        <f>IF(N245="zákl. prenesená",J245,0)</f>
        <v>0</v>
      </c>
      <c r="BH245" s="205">
        <f>IF(N245="zníž. prenesená",J245,0)</f>
        <v>0</v>
      </c>
      <c r="BI245" s="205">
        <f>IF(N245="nulová",J245,0)</f>
        <v>0</v>
      </c>
      <c r="BJ245" s="14" t="s">
        <v>145</v>
      </c>
      <c r="BK245" s="205">
        <f>ROUND(I245*H245,2)</f>
        <v>0</v>
      </c>
      <c r="BL245" s="14" t="s">
        <v>193</v>
      </c>
      <c r="BM245" s="204" t="s">
        <v>751</v>
      </c>
    </row>
    <row r="246" spans="1:65" s="2" customFormat="1" ht="24.2" customHeight="1">
      <c r="A246" s="31"/>
      <c r="B246" s="32"/>
      <c r="C246" s="206" t="s">
        <v>568</v>
      </c>
      <c r="D246" s="206" t="s">
        <v>147</v>
      </c>
      <c r="E246" s="207" t="s">
        <v>542</v>
      </c>
      <c r="F246" s="208" t="s">
        <v>543</v>
      </c>
      <c r="G246" s="209" t="s">
        <v>174</v>
      </c>
      <c r="H246" s="210">
        <v>91.49</v>
      </c>
      <c r="I246" s="211"/>
      <c r="J246" s="212">
        <f>ROUND(I246*H246,2)</f>
        <v>0</v>
      </c>
      <c r="K246" s="213"/>
      <c r="L246" s="214"/>
      <c r="M246" s="215" t="s">
        <v>1</v>
      </c>
      <c r="N246" s="216" t="s">
        <v>39</v>
      </c>
      <c r="O246" s="72"/>
      <c r="P246" s="202">
        <f>O246*H246</f>
        <v>0</v>
      </c>
      <c r="Q246" s="202">
        <v>1E-3</v>
      </c>
      <c r="R246" s="202">
        <f>Q246*H246</f>
        <v>9.1490000000000002E-2</v>
      </c>
      <c r="S246" s="202">
        <v>0</v>
      </c>
      <c r="T246" s="203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4" t="s">
        <v>281</v>
      </c>
      <c r="AT246" s="204" t="s">
        <v>147</v>
      </c>
      <c r="AU246" s="204" t="s">
        <v>145</v>
      </c>
      <c r="AY246" s="14" t="s">
        <v>137</v>
      </c>
      <c r="BE246" s="205">
        <f>IF(N246="základná",J246,0)</f>
        <v>0</v>
      </c>
      <c r="BF246" s="205">
        <f>IF(N246="znížená",J246,0)</f>
        <v>0</v>
      </c>
      <c r="BG246" s="205">
        <f>IF(N246="zákl. prenesená",J246,0)</f>
        <v>0</v>
      </c>
      <c r="BH246" s="205">
        <f>IF(N246="zníž. prenesená",J246,0)</f>
        <v>0</v>
      </c>
      <c r="BI246" s="205">
        <f>IF(N246="nulová",J246,0)</f>
        <v>0</v>
      </c>
      <c r="BJ246" s="14" t="s">
        <v>145</v>
      </c>
      <c r="BK246" s="205">
        <f>ROUND(I246*H246,2)</f>
        <v>0</v>
      </c>
      <c r="BL246" s="14" t="s">
        <v>193</v>
      </c>
      <c r="BM246" s="204" t="s">
        <v>752</v>
      </c>
    </row>
    <row r="247" spans="1:65" s="2" customFormat="1" ht="24.2" customHeight="1">
      <c r="A247" s="31"/>
      <c r="B247" s="32"/>
      <c r="C247" s="206" t="s">
        <v>588</v>
      </c>
      <c r="D247" s="206" t="s">
        <v>147</v>
      </c>
      <c r="E247" s="207" t="s">
        <v>565</v>
      </c>
      <c r="F247" s="208" t="s">
        <v>566</v>
      </c>
      <c r="G247" s="209" t="s">
        <v>207</v>
      </c>
      <c r="H247" s="210">
        <v>167.86</v>
      </c>
      <c r="I247" s="211"/>
      <c r="J247" s="212">
        <f>ROUND(I247*H247,2)</f>
        <v>0</v>
      </c>
      <c r="K247" s="213"/>
      <c r="L247" s="214"/>
      <c r="M247" s="215" t="s">
        <v>1</v>
      </c>
      <c r="N247" s="216" t="s">
        <v>39</v>
      </c>
      <c r="O247" s="72"/>
      <c r="P247" s="202">
        <f>O247*H247</f>
        <v>0</v>
      </c>
      <c r="Q247" s="202">
        <v>6.9999999999999994E-5</v>
      </c>
      <c r="R247" s="202">
        <f>Q247*H247</f>
        <v>1.1750200000000001E-2</v>
      </c>
      <c r="S247" s="202">
        <v>0</v>
      </c>
      <c r="T247" s="203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4" t="s">
        <v>281</v>
      </c>
      <c r="AT247" s="204" t="s">
        <v>147</v>
      </c>
      <c r="AU247" s="204" t="s">
        <v>145</v>
      </c>
      <c r="AY247" s="14" t="s">
        <v>137</v>
      </c>
      <c r="BE247" s="205">
        <f>IF(N247="základná",J247,0)</f>
        <v>0</v>
      </c>
      <c r="BF247" s="205">
        <f>IF(N247="znížená",J247,0)</f>
        <v>0</v>
      </c>
      <c r="BG247" s="205">
        <f>IF(N247="zákl. prenesená",J247,0)</f>
        <v>0</v>
      </c>
      <c r="BH247" s="205">
        <f>IF(N247="zníž. prenesená",J247,0)</f>
        <v>0</v>
      </c>
      <c r="BI247" s="205">
        <f>IF(N247="nulová",J247,0)</f>
        <v>0</v>
      </c>
      <c r="BJ247" s="14" t="s">
        <v>145</v>
      </c>
      <c r="BK247" s="205">
        <f>ROUND(I247*H247,2)</f>
        <v>0</v>
      </c>
      <c r="BL247" s="14" t="s">
        <v>193</v>
      </c>
      <c r="BM247" s="204" t="s">
        <v>753</v>
      </c>
    </row>
    <row r="248" spans="1:65" s="2" customFormat="1" ht="24.2" customHeight="1">
      <c r="A248" s="31"/>
      <c r="B248" s="32"/>
      <c r="C248" s="192" t="s">
        <v>594</v>
      </c>
      <c r="D248" s="192" t="s">
        <v>140</v>
      </c>
      <c r="E248" s="193" t="s">
        <v>569</v>
      </c>
      <c r="F248" s="194" t="s">
        <v>570</v>
      </c>
      <c r="G248" s="195" t="s">
        <v>261</v>
      </c>
      <c r="H248" s="217"/>
      <c r="I248" s="197"/>
      <c r="J248" s="198">
        <f>ROUND(I248*H248,2)</f>
        <v>0</v>
      </c>
      <c r="K248" s="199"/>
      <c r="L248" s="36"/>
      <c r="M248" s="200" t="s">
        <v>1</v>
      </c>
      <c r="N248" s="201" t="s">
        <v>39</v>
      </c>
      <c r="O248" s="72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4" t="s">
        <v>193</v>
      </c>
      <c r="AT248" s="204" t="s">
        <v>140</v>
      </c>
      <c r="AU248" s="204" t="s">
        <v>145</v>
      </c>
      <c r="AY248" s="14" t="s">
        <v>137</v>
      </c>
      <c r="BE248" s="205">
        <f>IF(N248="základná",J248,0)</f>
        <v>0</v>
      </c>
      <c r="BF248" s="205">
        <f>IF(N248="znížená",J248,0)</f>
        <v>0</v>
      </c>
      <c r="BG248" s="205">
        <f>IF(N248="zákl. prenesená",J248,0)</f>
        <v>0</v>
      </c>
      <c r="BH248" s="205">
        <f>IF(N248="zníž. prenesená",J248,0)</f>
        <v>0</v>
      </c>
      <c r="BI248" s="205">
        <f>IF(N248="nulová",J248,0)</f>
        <v>0</v>
      </c>
      <c r="BJ248" s="14" t="s">
        <v>145</v>
      </c>
      <c r="BK248" s="205">
        <f>ROUND(I248*H248,2)</f>
        <v>0</v>
      </c>
      <c r="BL248" s="14" t="s">
        <v>193</v>
      </c>
      <c r="BM248" s="204" t="s">
        <v>754</v>
      </c>
    </row>
    <row r="249" spans="1:65" s="12" customFormat="1" ht="22.9" customHeight="1">
      <c r="B249" s="176"/>
      <c r="C249" s="177"/>
      <c r="D249" s="178" t="s">
        <v>72</v>
      </c>
      <c r="E249" s="190" t="s">
        <v>572</v>
      </c>
      <c r="F249" s="190" t="s">
        <v>573</v>
      </c>
      <c r="G249" s="177"/>
      <c r="H249" s="177"/>
      <c r="I249" s="180"/>
      <c r="J249" s="191">
        <f>BK249</f>
        <v>0</v>
      </c>
      <c r="K249" s="177"/>
      <c r="L249" s="182"/>
      <c r="M249" s="183"/>
      <c r="N249" s="184"/>
      <c r="O249" s="184"/>
      <c r="P249" s="185">
        <f>SUM(P250:P252)</f>
        <v>0</v>
      </c>
      <c r="Q249" s="184"/>
      <c r="R249" s="185">
        <f>SUM(R250:R252)</f>
        <v>3.703E-2</v>
      </c>
      <c r="S249" s="184"/>
      <c r="T249" s="186">
        <f>SUM(T250:T252)</f>
        <v>0</v>
      </c>
      <c r="AR249" s="187" t="s">
        <v>145</v>
      </c>
      <c r="AT249" s="188" t="s">
        <v>72</v>
      </c>
      <c r="AU249" s="188" t="s">
        <v>81</v>
      </c>
      <c r="AY249" s="187" t="s">
        <v>137</v>
      </c>
      <c r="BK249" s="189">
        <f>SUM(BK250:BK252)</f>
        <v>0</v>
      </c>
    </row>
    <row r="250" spans="1:65" s="2" customFormat="1" ht="24.2" customHeight="1">
      <c r="A250" s="31"/>
      <c r="B250" s="32"/>
      <c r="C250" s="192" t="s">
        <v>578</v>
      </c>
      <c r="D250" s="192" t="s">
        <v>140</v>
      </c>
      <c r="E250" s="193" t="s">
        <v>575</v>
      </c>
      <c r="F250" s="194" t="s">
        <v>576</v>
      </c>
      <c r="G250" s="195" t="s">
        <v>143</v>
      </c>
      <c r="H250" s="196">
        <v>100</v>
      </c>
      <c r="I250" s="197"/>
      <c r="J250" s="198">
        <f>ROUND(I250*H250,2)</f>
        <v>0</v>
      </c>
      <c r="K250" s="199"/>
      <c r="L250" s="36"/>
      <c r="M250" s="200" t="s">
        <v>1</v>
      </c>
      <c r="N250" s="201" t="s">
        <v>39</v>
      </c>
      <c r="O250" s="7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4" t="s">
        <v>193</v>
      </c>
      <c r="AT250" s="204" t="s">
        <v>140</v>
      </c>
      <c r="AU250" s="204" t="s">
        <v>145</v>
      </c>
      <c r="AY250" s="14" t="s">
        <v>137</v>
      </c>
      <c r="BE250" s="205">
        <f>IF(N250="základná",J250,0)</f>
        <v>0</v>
      </c>
      <c r="BF250" s="205">
        <f>IF(N250="znížená",J250,0)</f>
        <v>0</v>
      </c>
      <c r="BG250" s="205">
        <f>IF(N250="zákl. prenesená",J250,0)</f>
        <v>0</v>
      </c>
      <c r="BH250" s="205">
        <f>IF(N250="zníž. prenesená",J250,0)</f>
        <v>0</v>
      </c>
      <c r="BI250" s="205">
        <f>IF(N250="nulová",J250,0)</f>
        <v>0</v>
      </c>
      <c r="BJ250" s="14" t="s">
        <v>145</v>
      </c>
      <c r="BK250" s="205">
        <f>ROUND(I250*H250,2)</f>
        <v>0</v>
      </c>
      <c r="BL250" s="14" t="s">
        <v>193</v>
      </c>
      <c r="BM250" s="204" t="s">
        <v>755</v>
      </c>
    </row>
    <row r="251" spans="1:65" s="2" customFormat="1" ht="24.2" customHeight="1">
      <c r="A251" s="31"/>
      <c r="B251" s="32"/>
      <c r="C251" s="192" t="s">
        <v>582</v>
      </c>
      <c r="D251" s="192" t="s">
        <v>140</v>
      </c>
      <c r="E251" s="193" t="s">
        <v>579</v>
      </c>
      <c r="F251" s="194" t="s">
        <v>580</v>
      </c>
      <c r="G251" s="195" t="s">
        <v>143</v>
      </c>
      <c r="H251" s="196">
        <v>70.150000000000006</v>
      </c>
      <c r="I251" s="197"/>
      <c r="J251" s="198">
        <f>ROUND(I251*H251,2)</f>
        <v>0</v>
      </c>
      <c r="K251" s="199"/>
      <c r="L251" s="36"/>
      <c r="M251" s="200" t="s">
        <v>1</v>
      </c>
      <c r="N251" s="201" t="s">
        <v>39</v>
      </c>
      <c r="O251" s="72"/>
      <c r="P251" s="202">
        <f>O251*H251</f>
        <v>0</v>
      </c>
      <c r="Q251" s="202">
        <v>2.0000000000000001E-4</v>
      </c>
      <c r="R251" s="202">
        <f>Q251*H251</f>
        <v>1.4030000000000003E-2</v>
      </c>
      <c r="S251" s="202">
        <v>0</v>
      </c>
      <c r="T251" s="203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4" t="s">
        <v>193</v>
      </c>
      <c r="AT251" s="204" t="s">
        <v>140</v>
      </c>
      <c r="AU251" s="204" t="s">
        <v>145</v>
      </c>
      <c r="AY251" s="14" t="s">
        <v>137</v>
      </c>
      <c r="BE251" s="205">
        <f>IF(N251="základná",J251,0)</f>
        <v>0</v>
      </c>
      <c r="BF251" s="205">
        <f>IF(N251="znížená",J251,0)</f>
        <v>0</v>
      </c>
      <c r="BG251" s="205">
        <f>IF(N251="zákl. prenesená",J251,0)</f>
        <v>0</v>
      </c>
      <c r="BH251" s="205">
        <f>IF(N251="zníž. prenesená",J251,0)</f>
        <v>0</v>
      </c>
      <c r="BI251" s="205">
        <f>IF(N251="nulová",J251,0)</f>
        <v>0</v>
      </c>
      <c r="BJ251" s="14" t="s">
        <v>145</v>
      </c>
      <c r="BK251" s="205">
        <f>ROUND(I251*H251,2)</f>
        <v>0</v>
      </c>
      <c r="BL251" s="14" t="s">
        <v>193</v>
      </c>
      <c r="BM251" s="204" t="s">
        <v>756</v>
      </c>
    </row>
    <row r="252" spans="1:65" s="2" customFormat="1" ht="37.9" customHeight="1">
      <c r="A252" s="31"/>
      <c r="B252" s="32"/>
      <c r="C252" s="192" t="s">
        <v>757</v>
      </c>
      <c r="D252" s="192" t="s">
        <v>140</v>
      </c>
      <c r="E252" s="193" t="s">
        <v>583</v>
      </c>
      <c r="F252" s="194" t="s">
        <v>584</v>
      </c>
      <c r="G252" s="195" t="s">
        <v>143</v>
      </c>
      <c r="H252" s="196">
        <v>100</v>
      </c>
      <c r="I252" s="197"/>
      <c r="J252" s="198">
        <f>ROUND(I252*H252,2)</f>
        <v>0</v>
      </c>
      <c r="K252" s="199"/>
      <c r="L252" s="36"/>
      <c r="M252" s="200" t="s">
        <v>1</v>
      </c>
      <c r="N252" s="201" t="s">
        <v>39</v>
      </c>
      <c r="O252" s="72"/>
      <c r="P252" s="202">
        <f>O252*H252</f>
        <v>0</v>
      </c>
      <c r="Q252" s="202">
        <v>2.3000000000000001E-4</v>
      </c>
      <c r="R252" s="202">
        <f>Q252*H252</f>
        <v>2.3E-2</v>
      </c>
      <c r="S252" s="202">
        <v>0</v>
      </c>
      <c r="T252" s="203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4" t="s">
        <v>193</v>
      </c>
      <c r="AT252" s="204" t="s">
        <v>140</v>
      </c>
      <c r="AU252" s="204" t="s">
        <v>145</v>
      </c>
      <c r="AY252" s="14" t="s">
        <v>137</v>
      </c>
      <c r="BE252" s="205">
        <f>IF(N252="základná",J252,0)</f>
        <v>0</v>
      </c>
      <c r="BF252" s="205">
        <f>IF(N252="znížená",J252,0)</f>
        <v>0</v>
      </c>
      <c r="BG252" s="205">
        <f>IF(N252="zákl. prenesená",J252,0)</f>
        <v>0</v>
      </c>
      <c r="BH252" s="205">
        <f>IF(N252="zníž. prenesená",J252,0)</f>
        <v>0</v>
      </c>
      <c r="BI252" s="205">
        <f>IF(N252="nulová",J252,0)</f>
        <v>0</v>
      </c>
      <c r="BJ252" s="14" t="s">
        <v>145</v>
      </c>
      <c r="BK252" s="205">
        <f>ROUND(I252*H252,2)</f>
        <v>0</v>
      </c>
      <c r="BL252" s="14" t="s">
        <v>193</v>
      </c>
      <c r="BM252" s="204" t="s">
        <v>758</v>
      </c>
    </row>
    <row r="253" spans="1:65" s="12" customFormat="1" ht="25.9" customHeight="1">
      <c r="B253" s="176"/>
      <c r="C253" s="177"/>
      <c r="D253" s="178" t="s">
        <v>72</v>
      </c>
      <c r="E253" s="179" t="s">
        <v>586</v>
      </c>
      <c r="F253" s="179" t="s">
        <v>587</v>
      </c>
      <c r="G253" s="177"/>
      <c r="H253" s="177"/>
      <c r="I253" s="180"/>
      <c r="J253" s="181">
        <f>BK253</f>
        <v>0</v>
      </c>
      <c r="K253" s="177"/>
      <c r="L253" s="182"/>
      <c r="M253" s="183"/>
      <c r="N253" s="184"/>
      <c r="O253" s="184"/>
      <c r="P253" s="185">
        <f>SUM(P254:P255)</f>
        <v>0</v>
      </c>
      <c r="Q253" s="184"/>
      <c r="R253" s="185">
        <f>SUM(R254:R255)</f>
        <v>0</v>
      </c>
      <c r="S253" s="184"/>
      <c r="T253" s="186">
        <f>SUM(T254:T255)</f>
        <v>0</v>
      </c>
      <c r="AR253" s="187" t="s">
        <v>144</v>
      </c>
      <c r="AT253" s="188" t="s">
        <v>72</v>
      </c>
      <c r="AU253" s="188" t="s">
        <v>73</v>
      </c>
      <c r="AY253" s="187" t="s">
        <v>137</v>
      </c>
      <c r="BK253" s="189">
        <f>SUM(BK254:BK255)</f>
        <v>0</v>
      </c>
    </row>
    <row r="254" spans="1:65" s="2" customFormat="1" ht="33" customHeight="1">
      <c r="A254" s="31"/>
      <c r="B254" s="32"/>
      <c r="C254" s="192" t="s">
        <v>600</v>
      </c>
      <c r="D254" s="192" t="s">
        <v>140</v>
      </c>
      <c r="E254" s="193" t="s">
        <v>589</v>
      </c>
      <c r="F254" s="194" t="s">
        <v>590</v>
      </c>
      <c r="G254" s="195" t="s">
        <v>591</v>
      </c>
      <c r="H254" s="196">
        <v>80</v>
      </c>
      <c r="I254" s="197"/>
      <c r="J254" s="198">
        <f>ROUND(I254*H254,2)</f>
        <v>0</v>
      </c>
      <c r="K254" s="199"/>
      <c r="L254" s="36"/>
      <c r="M254" s="200" t="s">
        <v>1</v>
      </c>
      <c r="N254" s="201" t="s">
        <v>39</v>
      </c>
      <c r="O254" s="72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4" t="s">
        <v>592</v>
      </c>
      <c r="AT254" s="204" t="s">
        <v>140</v>
      </c>
      <c r="AU254" s="204" t="s">
        <v>81</v>
      </c>
      <c r="AY254" s="14" t="s">
        <v>137</v>
      </c>
      <c r="BE254" s="205">
        <f>IF(N254="základná",J254,0)</f>
        <v>0</v>
      </c>
      <c r="BF254" s="205">
        <f>IF(N254="znížená",J254,0)</f>
        <v>0</v>
      </c>
      <c r="BG254" s="205">
        <f>IF(N254="zákl. prenesená",J254,0)</f>
        <v>0</v>
      </c>
      <c r="BH254" s="205">
        <f>IF(N254="zníž. prenesená",J254,0)</f>
        <v>0</v>
      </c>
      <c r="BI254" s="205">
        <f>IF(N254="nulová",J254,0)</f>
        <v>0</v>
      </c>
      <c r="BJ254" s="14" t="s">
        <v>145</v>
      </c>
      <c r="BK254" s="205">
        <f>ROUND(I254*H254,2)</f>
        <v>0</v>
      </c>
      <c r="BL254" s="14" t="s">
        <v>592</v>
      </c>
      <c r="BM254" s="204" t="s">
        <v>759</v>
      </c>
    </row>
    <row r="255" spans="1:65" s="2" customFormat="1" ht="37.9" customHeight="1">
      <c r="A255" s="31"/>
      <c r="B255" s="32"/>
      <c r="C255" s="192" t="s">
        <v>182</v>
      </c>
      <c r="D255" s="192" t="s">
        <v>140</v>
      </c>
      <c r="E255" s="193" t="s">
        <v>595</v>
      </c>
      <c r="F255" s="194" t="s">
        <v>596</v>
      </c>
      <c r="G255" s="195" t="s">
        <v>591</v>
      </c>
      <c r="H255" s="196">
        <v>120</v>
      </c>
      <c r="I255" s="197"/>
      <c r="J255" s="198">
        <f>ROUND(I255*H255,2)</f>
        <v>0</v>
      </c>
      <c r="K255" s="199"/>
      <c r="L255" s="36"/>
      <c r="M255" s="200" t="s">
        <v>1</v>
      </c>
      <c r="N255" s="201" t="s">
        <v>39</v>
      </c>
      <c r="O255" s="72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4" t="s">
        <v>592</v>
      </c>
      <c r="AT255" s="204" t="s">
        <v>140</v>
      </c>
      <c r="AU255" s="204" t="s">
        <v>81</v>
      </c>
      <c r="AY255" s="14" t="s">
        <v>137</v>
      </c>
      <c r="BE255" s="205">
        <f>IF(N255="základná",J255,0)</f>
        <v>0</v>
      </c>
      <c r="BF255" s="205">
        <f>IF(N255="znížená",J255,0)</f>
        <v>0</v>
      </c>
      <c r="BG255" s="205">
        <f>IF(N255="zákl. prenesená",J255,0)</f>
        <v>0</v>
      </c>
      <c r="BH255" s="205">
        <f>IF(N255="zníž. prenesená",J255,0)</f>
        <v>0</v>
      </c>
      <c r="BI255" s="205">
        <f>IF(N255="nulová",J255,0)</f>
        <v>0</v>
      </c>
      <c r="BJ255" s="14" t="s">
        <v>145</v>
      </c>
      <c r="BK255" s="205">
        <f>ROUND(I255*H255,2)</f>
        <v>0</v>
      </c>
      <c r="BL255" s="14" t="s">
        <v>592</v>
      </c>
      <c r="BM255" s="204" t="s">
        <v>760</v>
      </c>
    </row>
    <row r="256" spans="1:65" s="12" customFormat="1" ht="25.9" customHeight="1">
      <c r="B256" s="176"/>
      <c r="C256" s="177"/>
      <c r="D256" s="178" t="s">
        <v>72</v>
      </c>
      <c r="E256" s="179" t="s">
        <v>598</v>
      </c>
      <c r="F256" s="179" t="s">
        <v>599</v>
      </c>
      <c r="G256" s="177"/>
      <c r="H256" s="177"/>
      <c r="I256" s="180"/>
      <c r="J256" s="181">
        <f>BK256</f>
        <v>0</v>
      </c>
      <c r="K256" s="177"/>
      <c r="L256" s="182"/>
      <c r="M256" s="183"/>
      <c r="N256" s="184"/>
      <c r="O256" s="184"/>
      <c r="P256" s="185">
        <f>P257</f>
        <v>0</v>
      </c>
      <c r="Q256" s="184"/>
      <c r="R256" s="185">
        <f>R257</f>
        <v>0</v>
      </c>
      <c r="S256" s="184"/>
      <c r="T256" s="186">
        <f>T257</f>
        <v>0</v>
      </c>
      <c r="AR256" s="187" t="s">
        <v>161</v>
      </c>
      <c r="AT256" s="188" t="s">
        <v>72</v>
      </c>
      <c r="AU256" s="188" t="s">
        <v>73</v>
      </c>
      <c r="AY256" s="187" t="s">
        <v>137</v>
      </c>
      <c r="BK256" s="189">
        <f>BK257</f>
        <v>0</v>
      </c>
    </row>
    <row r="257" spans="1:65" s="2" customFormat="1" ht="21.75" customHeight="1">
      <c r="A257" s="31"/>
      <c r="B257" s="32"/>
      <c r="C257" s="192" t="s">
        <v>761</v>
      </c>
      <c r="D257" s="192" t="s">
        <v>140</v>
      </c>
      <c r="E257" s="193" t="s">
        <v>601</v>
      </c>
      <c r="F257" s="194" t="s">
        <v>602</v>
      </c>
      <c r="G257" s="195" t="s">
        <v>603</v>
      </c>
      <c r="H257" s="196">
        <v>1</v>
      </c>
      <c r="I257" s="197"/>
      <c r="J257" s="198">
        <f>ROUND(I257*H257,2)</f>
        <v>0</v>
      </c>
      <c r="K257" s="199"/>
      <c r="L257" s="36"/>
      <c r="M257" s="218" t="s">
        <v>1</v>
      </c>
      <c r="N257" s="219" t="s">
        <v>39</v>
      </c>
      <c r="O257" s="220"/>
      <c r="P257" s="221">
        <f>O257*H257</f>
        <v>0</v>
      </c>
      <c r="Q257" s="221">
        <v>0</v>
      </c>
      <c r="R257" s="221">
        <f>Q257*H257</f>
        <v>0</v>
      </c>
      <c r="S257" s="221">
        <v>0</v>
      </c>
      <c r="T257" s="222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4" t="s">
        <v>604</v>
      </c>
      <c r="AT257" s="204" t="s">
        <v>140</v>
      </c>
      <c r="AU257" s="204" t="s">
        <v>81</v>
      </c>
      <c r="AY257" s="14" t="s">
        <v>137</v>
      </c>
      <c r="BE257" s="205">
        <f>IF(N257="základná",J257,0)</f>
        <v>0</v>
      </c>
      <c r="BF257" s="205">
        <f>IF(N257="znížená",J257,0)</f>
        <v>0</v>
      </c>
      <c r="BG257" s="205">
        <f>IF(N257="zákl. prenesená",J257,0)</f>
        <v>0</v>
      </c>
      <c r="BH257" s="205">
        <f>IF(N257="zníž. prenesená",J257,0)</f>
        <v>0</v>
      </c>
      <c r="BI257" s="205">
        <f>IF(N257="nulová",J257,0)</f>
        <v>0</v>
      </c>
      <c r="BJ257" s="14" t="s">
        <v>145</v>
      </c>
      <c r="BK257" s="205">
        <f>ROUND(I257*H257,2)</f>
        <v>0</v>
      </c>
      <c r="BL257" s="14" t="s">
        <v>604</v>
      </c>
      <c r="BM257" s="204" t="s">
        <v>762</v>
      </c>
    </row>
    <row r="258" spans="1:65" s="2" customFormat="1" ht="6.95" customHeight="1">
      <c r="A258" s="31"/>
      <c r="B258" s="55"/>
      <c r="C258" s="56"/>
      <c r="D258" s="56"/>
      <c r="E258" s="56"/>
      <c r="F258" s="56"/>
      <c r="G258" s="56"/>
      <c r="H258" s="56"/>
      <c r="I258" s="56"/>
      <c r="J258" s="56"/>
      <c r="K258" s="56"/>
      <c r="L258" s="36"/>
      <c r="M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</row>
  </sheetData>
  <sheetProtection algorithmName="SHA-512" hashValue="sFNiI8QnS+yeahRUkrDG6Hsbd+SorvpLnAPaUAn7mFk9l5xeDpX+YGDcSuO2UrbRHmCtTpe0g2Y4r8aJ0QU6VQ==" saltValue="xaXz02XC7Cl8DIjJMTRGN0u2iZB88JF6NbxY1cSB2zy38y0/Qb/6dhz7WS29n1uWuc7mPFDRSZpW2ZUBOJ/h4w==" spinCount="100000" sheet="1" objects="1" scenarios="1" formatColumns="0" formatRows="0" autoFilter="0"/>
  <autoFilter ref="C131:K25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88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73</v>
      </c>
    </row>
    <row r="4" spans="1:46" s="1" customFormat="1" ht="24.95" customHeight="1">
      <c r="B4" s="17"/>
      <c r="D4" s="111" t="s">
        <v>98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7" t="str">
        <f>'Rekapitulácia stavby'!K6</f>
        <v>Obnova zázemia Steel aréna Košice</v>
      </c>
      <c r="F7" s="268"/>
      <c r="G7" s="268"/>
      <c r="H7" s="268"/>
      <c r="L7" s="17"/>
    </row>
    <row r="8" spans="1:46" s="2" customFormat="1" ht="12" customHeight="1">
      <c r="A8" s="31"/>
      <c r="B8" s="36"/>
      <c r="C8" s="31"/>
      <c r="D8" s="113" t="s">
        <v>99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9" t="s">
        <v>763</v>
      </c>
      <c r="F9" s="270"/>
      <c r="G9" s="270"/>
      <c r="H9" s="27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27. 1. 2023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1" t="str">
        <f>'Rekapitulácia stavby'!E14</f>
        <v>Vyplň údaj</v>
      </c>
      <c r="F18" s="272"/>
      <c r="G18" s="272"/>
      <c r="H18" s="272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">
        <v>31</v>
      </c>
      <c r="F24" s="31"/>
      <c r="G24" s="31"/>
      <c r="H24" s="31"/>
      <c r="I24" s="113" t="s">
        <v>25</v>
      </c>
      <c r="J24" s="114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3" t="s">
        <v>1</v>
      </c>
      <c r="F27" s="273"/>
      <c r="G27" s="273"/>
      <c r="H27" s="27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33</v>
      </c>
      <c r="E30" s="31"/>
      <c r="F30" s="31"/>
      <c r="G30" s="31"/>
      <c r="H30" s="31"/>
      <c r="I30" s="31"/>
      <c r="J30" s="121">
        <f>ROUND(J130,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35</v>
      </c>
      <c r="G32" s="31"/>
      <c r="H32" s="31"/>
      <c r="I32" s="122" t="s">
        <v>34</v>
      </c>
      <c r="J32" s="122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37</v>
      </c>
      <c r="E33" s="124" t="s">
        <v>38</v>
      </c>
      <c r="F33" s="125">
        <f>ROUND((SUM(BE130:BE237)),  2)</f>
        <v>0</v>
      </c>
      <c r="G33" s="126"/>
      <c r="H33" s="126"/>
      <c r="I33" s="127">
        <v>0.2</v>
      </c>
      <c r="J33" s="125">
        <f>ROUND(((SUM(BE130:BE237))*I33),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39</v>
      </c>
      <c r="F34" s="125">
        <f>ROUND((SUM(BF130:BF237)),  2)</f>
        <v>0</v>
      </c>
      <c r="G34" s="126"/>
      <c r="H34" s="126"/>
      <c r="I34" s="127">
        <v>0.2</v>
      </c>
      <c r="J34" s="125">
        <f>ROUND(((SUM(BF130:BF237))*I34),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40</v>
      </c>
      <c r="F35" s="128">
        <f>ROUND((SUM(BG130:BG237)),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41</v>
      </c>
      <c r="F36" s="128">
        <f>ROUND((SUM(BH130:BH237)),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42</v>
      </c>
      <c r="F37" s="125">
        <f>ROUND((SUM(BI130:BI237)),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4" t="str">
        <f>E7</f>
        <v>Obnova zázemia Steel aréna Košice</v>
      </c>
      <c r="F85" s="275"/>
      <c r="G85" s="275"/>
      <c r="H85" s="27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3" t="str">
        <f>E9</f>
        <v>03 - Obnova sociálnych zariadení 2.NP</v>
      </c>
      <c r="F87" s="276"/>
      <c r="G87" s="276"/>
      <c r="H87" s="276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27. 1. 2023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>Ing. Miloš Singovszki, PhD., MBA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102</v>
      </c>
      <c r="D94" s="149"/>
      <c r="E94" s="149"/>
      <c r="F94" s="149"/>
      <c r="G94" s="149"/>
      <c r="H94" s="149"/>
      <c r="I94" s="149"/>
      <c r="J94" s="150" t="s">
        <v>103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104</v>
      </c>
      <c r="D96" s="33"/>
      <c r="E96" s="33"/>
      <c r="F96" s="33"/>
      <c r="G96" s="33"/>
      <c r="H96" s="33"/>
      <c r="I96" s="33"/>
      <c r="J96" s="85">
        <f>J130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105</v>
      </c>
    </row>
    <row r="97" spans="1:31" s="9" customFormat="1" ht="24.95" customHeight="1">
      <c r="B97" s="152"/>
      <c r="C97" s="153"/>
      <c r="D97" s="154" t="s">
        <v>106</v>
      </c>
      <c r="E97" s="155"/>
      <c r="F97" s="155"/>
      <c r="G97" s="155"/>
      <c r="H97" s="155"/>
      <c r="I97" s="155"/>
      <c r="J97" s="156">
        <f>J131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108</v>
      </c>
      <c r="E98" s="161"/>
      <c r="F98" s="161"/>
      <c r="G98" s="161"/>
      <c r="H98" s="161"/>
      <c r="I98" s="161"/>
      <c r="J98" s="162">
        <f>J132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109</v>
      </c>
      <c r="E99" s="161"/>
      <c r="F99" s="161"/>
      <c r="G99" s="161"/>
      <c r="H99" s="161"/>
      <c r="I99" s="161"/>
      <c r="J99" s="162">
        <f>J139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110</v>
      </c>
      <c r="E100" s="161"/>
      <c r="F100" s="161"/>
      <c r="G100" s="161"/>
      <c r="H100" s="161"/>
      <c r="I100" s="161"/>
      <c r="J100" s="162">
        <f>J154</f>
        <v>0</v>
      </c>
      <c r="K100" s="159"/>
      <c r="L100" s="163"/>
    </row>
    <row r="101" spans="1:31" s="9" customFormat="1" ht="24.95" customHeight="1">
      <c r="B101" s="152"/>
      <c r="C101" s="153"/>
      <c r="D101" s="154" t="s">
        <v>111</v>
      </c>
      <c r="E101" s="155"/>
      <c r="F101" s="155"/>
      <c r="G101" s="155"/>
      <c r="H101" s="155"/>
      <c r="I101" s="155"/>
      <c r="J101" s="156">
        <f>J156</f>
        <v>0</v>
      </c>
      <c r="K101" s="153"/>
      <c r="L101" s="157"/>
    </row>
    <row r="102" spans="1:31" s="10" customFormat="1" ht="19.899999999999999" customHeight="1">
      <c r="B102" s="158"/>
      <c r="C102" s="159"/>
      <c r="D102" s="160" t="s">
        <v>113</v>
      </c>
      <c r="E102" s="161"/>
      <c r="F102" s="161"/>
      <c r="G102" s="161"/>
      <c r="H102" s="161"/>
      <c r="I102" s="161"/>
      <c r="J102" s="162">
        <f>J157</f>
        <v>0</v>
      </c>
      <c r="K102" s="159"/>
      <c r="L102" s="163"/>
    </row>
    <row r="103" spans="1:31" s="10" customFormat="1" ht="19.899999999999999" customHeight="1">
      <c r="B103" s="158"/>
      <c r="C103" s="159"/>
      <c r="D103" s="160" t="s">
        <v>114</v>
      </c>
      <c r="E103" s="161"/>
      <c r="F103" s="161"/>
      <c r="G103" s="161"/>
      <c r="H103" s="161"/>
      <c r="I103" s="161"/>
      <c r="J103" s="162">
        <f>J164</f>
        <v>0</v>
      </c>
      <c r="K103" s="159"/>
      <c r="L103" s="163"/>
    </row>
    <row r="104" spans="1:31" s="10" customFormat="1" ht="19.899999999999999" customHeight="1">
      <c r="B104" s="158"/>
      <c r="C104" s="159"/>
      <c r="D104" s="160" t="s">
        <v>115</v>
      </c>
      <c r="E104" s="161"/>
      <c r="F104" s="161"/>
      <c r="G104" s="161"/>
      <c r="H104" s="161"/>
      <c r="I104" s="161"/>
      <c r="J104" s="162">
        <f>J172</f>
        <v>0</v>
      </c>
      <c r="K104" s="159"/>
      <c r="L104" s="163"/>
    </row>
    <row r="105" spans="1:31" s="10" customFormat="1" ht="19.899999999999999" customHeight="1">
      <c r="B105" s="158"/>
      <c r="C105" s="159"/>
      <c r="D105" s="160" t="s">
        <v>607</v>
      </c>
      <c r="E105" s="161"/>
      <c r="F105" s="161"/>
      <c r="G105" s="161"/>
      <c r="H105" s="161"/>
      <c r="I105" s="161"/>
      <c r="J105" s="162">
        <f>J212</f>
        <v>0</v>
      </c>
      <c r="K105" s="159"/>
      <c r="L105" s="163"/>
    </row>
    <row r="106" spans="1:31" s="10" customFormat="1" ht="19.899999999999999" customHeight="1">
      <c r="B106" s="158"/>
      <c r="C106" s="159"/>
      <c r="D106" s="160" t="s">
        <v>118</v>
      </c>
      <c r="E106" s="161"/>
      <c r="F106" s="161"/>
      <c r="G106" s="161"/>
      <c r="H106" s="161"/>
      <c r="I106" s="161"/>
      <c r="J106" s="162">
        <f>J217</f>
        <v>0</v>
      </c>
      <c r="K106" s="159"/>
      <c r="L106" s="163"/>
    </row>
    <row r="107" spans="1:31" s="10" customFormat="1" ht="19.899999999999999" customHeight="1">
      <c r="B107" s="158"/>
      <c r="C107" s="159"/>
      <c r="D107" s="160" t="s">
        <v>119</v>
      </c>
      <c r="E107" s="161"/>
      <c r="F107" s="161"/>
      <c r="G107" s="161"/>
      <c r="H107" s="161"/>
      <c r="I107" s="161"/>
      <c r="J107" s="162">
        <f>J223</f>
        <v>0</v>
      </c>
      <c r="K107" s="159"/>
      <c r="L107" s="163"/>
    </row>
    <row r="108" spans="1:31" s="10" customFormat="1" ht="19.899999999999999" customHeight="1">
      <c r="B108" s="158"/>
      <c r="C108" s="159"/>
      <c r="D108" s="160" t="s">
        <v>120</v>
      </c>
      <c r="E108" s="161"/>
      <c r="F108" s="161"/>
      <c r="G108" s="161"/>
      <c r="H108" s="161"/>
      <c r="I108" s="161"/>
      <c r="J108" s="162">
        <f>J229</f>
        <v>0</v>
      </c>
      <c r="K108" s="159"/>
      <c r="L108" s="163"/>
    </row>
    <row r="109" spans="1:31" s="9" customFormat="1" ht="24.95" customHeight="1">
      <c r="B109" s="152"/>
      <c r="C109" s="153"/>
      <c r="D109" s="154" t="s">
        <v>121</v>
      </c>
      <c r="E109" s="155"/>
      <c r="F109" s="155"/>
      <c r="G109" s="155"/>
      <c r="H109" s="155"/>
      <c r="I109" s="155"/>
      <c r="J109" s="156">
        <f>J233</f>
        <v>0</v>
      </c>
      <c r="K109" s="153"/>
      <c r="L109" s="157"/>
    </row>
    <row r="110" spans="1:31" s="9" customFormat="1" ht="24.95" customHeight="1">
      <c r="B110" s="152"/>
      <c r="C110" s="153"/>
      <c r="D110" s="154" t="s">
        <v>122</v>
      </c>
      <c r="E110" s="155"/>
      <c r="F110" s="155"/>
      <c r="G110" s="155"/>
      <c r="H110" s="155"/>
      <c r="I110" s="155"/>
      <c r="J110" s="156">
        <f>J236</f>
        <v>0</v>
      </c>
      <c r="K110" s="153"/>
      <c r="L110" s="157"/>
    </row>
    <row r="111" spans="1:31" s="2" customFormat="1" ht="21.7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123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15</v>
      </c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74" t="str">
        <f>E7</f>
        <v>Obnova zázemia Steel aréna Košice</v>
      </c>
      <c r="F120" s="275"/>
      <c r="G120" s="275"/>
      <c r="H120" s="275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99</v>
      </c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23" t="str">
        <f>E9</f>
        <v>03 - Obnova sociálnych zariadení 2.NP</v>
      </c>
      <c r="F122" s="276"/>
      <c r="G122" s="276"/>
      <c r="H122" s="276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19</v>
      </c>
      <c r="D124" s="33"/>
      <c r="E124" s="33"/>
      <c r="F124" s="24" t="str">
        <f>F12</f>
        <v xml:space="preserve"> </v>
      </c>
      <c r="G124" s="33"/>
      <c r="H124" s="33"/>
      <c r="I124" s="26" t="s">
        <v>21</v>
      </c>
      <c r="J124" s="67" t="str">
        <f>IF(J12="","",J12)</f>
        <v>27. 1. 2023</v>
      </c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23</v>
      </c>
      <c r="D126" s="33"/>
      <c r="E126" s="33"/>
      <c r="F126" s="24" t="str">
        <f>E15</f>
        <v xml:space="preserve"> </v>
      </c>
      <c r="G126" s="33"/>
      <c r="H126" s="33"/>
      <c r="I126" s="26" t="s">
        <v>28</v>
      </c>
      <c r="J126" s="29" t="str">
        <f>E21</f>
        <v xml:space="preserve"> </v>
      </c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25.7" customHeight="1">
      <c r="A127" s="31"/>
      <c r="B127" s="32"/>
      <c r="C127" s="26" t="s">
        <v>26</v>
      </c>
      <c r="D127" s="33"/>
      <c r="E127" s="33"/>
      <c r="F127" s="24" t="str">
        <f>IF(E18="","",E18)</f>
        <v>Vyplň údaj</v>
      </c>
      <c r="G127" s="33"/>
      <c r="H127" s="33"/>
      <c r="I127" s="26" t="s">
        <v>30</v>
      </c>
      <c r="J127" s="29" t="str">
        <f>E24</f>
        <v>Ing. Miloš Singovszki, PhD., MBA</v>
      </c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64"/>
      <c r="B129" s="165"/>
      <c r="C129" s="166" t="s">
        <v>124</v>
      </c>
      <c r="D129" s="167" t="s">
        <v>58</v>
      </c>
      <c r="E129" s="167" t="s">
        <v>54</v>
      </c>
      <c r="F129" s="167" t="s">
        <v>55</v>
      </c>
      <c r="G129" s="167" t="s">
        <v>125</v>
      </c>
      <c r="H129" s="167" t="s">
        <v>126</v>
      </c>
      <c r="I129" s="167" t="s">
        <v>127</v>
      </c>
      <c r="J129" s="168" t="s">
        <v>103</v>
      </c>
      <c r="K129" s="169" t="s">
        <v>128</v>
      </c>
      <c r="L129" s="170"/>
      <c r="M129" s="76" t="s">
        <v>1</v>
      </c>
      <c r="N129" s="77" t="s">
        <v>37</v>
      </c>
      <c r="O129" s="77" t="s">
        <v>129</v>
      </c>
      <c r="P129" s="77" t="s">
        <v>130</v>
      </c>
      <c r="Q129" s="77" t="s">
        <v>131</v>
      </c>
      <c r="R129" s="77" t="s">
        <v>132</v>
      </c>
      <c r="S129" s="77" t="s">
        <v>133</v>
      </c>
      <c r="T129" s="78" t="s">
        <v>134</v>
      </c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</row>
    <row r="130" spans="1:65" s="2" customFormat="1" ht="22.9" customHeight="1">
      <c r="A130" s="31"/>
      <c r="B130" s="32"/>
      <c r="C130" s="83" t="s">
        <v>104</v>
      </c>
      <c r="D130" s="33"/>
      <c r="E130" s="33"/>
      <c r="F130" s="33"/>
      <c r="G130" s="33"/>
      <c r="H130" s="33"/>
      <c r="I130" s="33"/>
      <c r="J130" s="171">
        <f>BK130</f>
        <v>0</v>
      </c>
      <c r="K130" s="33"/>
      <c r="L130" s="36"/>
      <c r="M130" s="79"/>
      <c r="N130" s="172"/>
      <c r="O130" s="80"/>
      <c r="P130" s="173">
        <f>P131+P156+P233+P236</f>
        <v>0</v>
      </c>
      <c r="Q130" s="80"/>
      <c r="R130" s="173">
        <f>R131+R156+R233+R236</f>
        <v>53.387858120000004</v>
      </c>
      <c r="S130" s="80"/>
      <c r="T130" s="174">
        <f>T131+T156+T233+T236</f>
        <v>76.040440000000004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72</v>
      </c>
      <c r="AU130" s="14" t="s">
        <v>105</v>
      </c>
      <c r="BK130" s="175">
        <f>BK131+BK156+BK233+BK236</f>
        <v>0</v>
      </c>
    </row>
    <row r="131" spans="1:65" s="12" customFormat="1" ht="25.9" customHeight="1">
      <c r="B131" s="176"/>
      <c r="C131" s="177"/>
      <c r="D131" s="178" t="s">
        <v>72</v>
      </c>
      <c r="E131" s="179" t="s">
        <v>135</v>
      </c>
      <c r="F131" s="179" t="s">
        <v>136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P132+P139+P154</f>
        <v>0</v>
      </c>
      <c r="Q131" s="184"/>
      <c r="R131" s="185">
        <f>R132+R139+R154</f>
        <v>26.197614000000002</v>
      </c>
      <c r="S131" s="184"/>
      <c r="T131" s="186">
        <f>T132+T139+T154</f>
        <v>63.796199999999999</v>
      </c>
      <c r="AR131" s="187" t="s">
        <v>81</v>
      </c>
      <c r="AT131" s="188" t="s">
        <v>72</v>
      </c>
      <c r="AU131" s="188" t="s">
        <v>73</v>
      </c>
      <c r="AY131" s="187" t="s">
        <v>137</v>
      </c>
      <c r="BK131" s="189">
        <f>BK132+BK139+BK154</f>
        <v>0</v>
      </c>
    </row>
    <row r="132" spans="1:65" s="12" customFormat="1" ht="22.9" customHeight="1">
      <c r="B132" s="176"/>
      <c r="C132" s="177"/>
      <c r="D132" s="178" t="s">
        <v>72</v>
      </c>
      <c r="E132" s="190" t="s">
        <v>152</v>
      </c>
      <c r="F132" s="190" t="s">
        <v>153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SUM(P133:P138)</f>
        <v>0</v>
      </c>
      <c r="Q132" s="184"/>
      <c r="R132" s="185">
        <f>SUM(R133:R138)</f>
        <v>25.429614000000001</v>
      </c>
      <c r="S132" s="184"/>
      <c r="T132" s="186">
        <f>SUM(T133:T138)</f>
        <v>0</v>
      </c>
      <c r="AR132" s="187" t="s">
        <v>81</v>
      </c>
      <c r="AT132" s="188" t="s">
        <v>72</v>
      </c>
      <c r="AU132" s="188" t="s">
        <v>81</v>
      </c>
      <c r="AY132" s="187" t="s">
        <v>137</v>
      </c>
      <c r="BK132" s="189">
        <f>SUM(BK133:BK138)</f>
        <v>0</v>
      </c>
    </row>
    <row r="133" spans="1:65" s="2" customFormat="1" ht="33" customHeight="1">
      <c r="A133" s="31"/>
      <c r="B133" s="32"/>
      <c r="C133" s="192" t="s">
        <v>555</v>
      </c>
      <c r="D133" s="192" t="s">
        <v>140</v>
      </c>
      <c r="E133" s="193" t="s">
        <v>155</v>
      </c>
      <c r="F133" s="194" t="s">
        <v>156</v>
      </c>
      <c r="G133" s="195" t="s">
        <v>143</v>
      </c>
      <c r="H133" s="196">
        <v>661.4</v>
      </c>
      <c r="I133" s="197"/>
      <c r="J133" s="198">
        <f t="shared" ref="J133:J138" si="0">ROUND(I133*H133,2)</f>
        <v>0</v>
      </c>
      <c r="K133" s="199"/>
      <c r="L133" s="36"/>
      <c r="M133" s="200" t="s">
        <v>1</v>
      </c>
      <c r="N133" s="201" t="s">
        <v>39</v>
      </c>
      <c r="O133" s="72"/>
      <c r="P133" s="202">
        <f t="shared" ref="P133:P138" si="1">O133*H133</f>
        <v>0</v>
      </c>
      <c r="Q133" s="202">
        <v>1.899E-2</v>
      </c>
      <c r="R133" s="202">
        <f t="shared" ref="R133:R138" si="2">Q133*H133</f>
        <v>12.559986</v>
      </c>
      <c r="S133" s="202">
        <v>0</v>
      </c>
      <c r="T133" s="203">
        <f t="shared" ref="T133:T138" si="3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144</v>
      </c>
      <c r="AT133" s="204" t="s">
        <v>140</v>
      </c>
      <c r="AU133" s="204" t="s">
        <v>145</v>
      </c>
      <c r="AY133" s="14" t="s">
        <v>137</v>
      </c>
      <c r="BE133" s="205">
        <f t="shared" ref="BE133:BE138" si="4">IF(N133="základná",J133,0)</f>
        <v>0</v>
      </c>
      <c r="BF133" s="205">
        <f t="shared" ref="BF133:BF138" si="5">IF(N133="znížená",J133,0)</f>
        <v>0</v>
      </c>
      <c r="BG133" s="205">
        <f t="shared" ref="BG133:BG138" si="6">IF(N133="zákl. prenesená",J133,0)</f>
        <v>0</v>
      </c>
      <c r="BH133" s="205">
        <f t="shared" ref="BH133:BH138" si="7">IF(N133="zníž. prenesená",J133,0)</f>
        <v>0</v>
      </c>
      <c r="BI133" s="205">
        <f t="shared" ref="BI133:BI138" si="8">IF(N133="nulová",J133,0)</f>
        <v>0</v>
      </c>
      <c r="BJ133" s="14" t="s">
        <v>145</v>
      </c>
      <c r="BK133" s="205">
        <f t="shared" ref="BK133:BK138" si="9">ROUND(I133*H133,2)</f>
        <v>0</v>
      </c>
      <c r="BL133" s="14" t="s">
        <v>144</v>
      </c>
      <c r="BM133" s="204" t="s">
        <v>764</v>
      </c>
    </row>
    <row r="134" spans="1:65" s="2" customFormat="1" ht="24.2" customHeight="1">
      <c r="A134" s="31"/>
      <c r="B134" s="32"/>
      <c r="C134" s="192" t="s">
        <v>145</v>
      </c>
      <c r="D134" s="192" t="s">
        <v>140</v>
      </c>
      <c r="E134" s="193" t="s">
        <v>158</v>
      </c>
      <c r="F134" s="194" t="s">
        <v>159</v>
      </c>
      <c r="G134" s="195" t="s">
        <v>143</v>
      </c>
      <c r="H134" s="196">
        <v>661.4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39</v>
      </c>
      <c r="O134" s="72"/>
      <c r="P134" s="202">
        <f t="shared" si="1"/>
        <v>0</v>
      </c>
      <c r="Q134" s="202">
        <v>2.2499999999999999E-4</v>
      </c>
      <c r="R134" s="202">
        <f t="shared" si="2"/>
        <v>0.148815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144</v>
      </c>
      <c r="AT134" s="204" t="s">
        <v>140</v>
      </c>
      <c r="AU134" s="204" t="s">
        <v>145</v>
      </c>
      <c r="AY134" s="14" t="s">
        <v>137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145</v>
      </c>
      <c r="BK134" s="205">
        <f t="shared" si="9"/>
        <v>0</v>
      </c>
      <c r="BL134" s="14" t="s">
        <v>144</v>
      </c>
      <c r="BM134" s="204" t="s">
        <v>765</v>
      </c>
    </row>
    <row r="135" spans="1:65" s="2" customFormat="1" ht="24.2" customHeight="1">
      <c r="A135" s="31"/>
      <c r="B135" s="32"/>
      <c r="C135" s="192" t="s">
        <v>138</v>
      </c>
      <c r="D135" s="192" t="s">
        <v>140</v>
      </c>
      <c r="E135" s="193" t="s">
        <v>162</v>
      </c>
      <c r="F135" s="194" t="s">
        <v>163</v>
      </c>
      <c r="G135" s="195" t="s">
        <v>143</v>
      </c>
      <c r="H135" s="196">
        <v>661.4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39</v>
      </c>
      <c r="O135" s="72"/>
      <c r="P135" s="202">
        <f t="shared" si="1"/>
        <v>0</v>
      </c>
      <c r="Q135" s="202">
        <v>4.9350000000000002E-3</v>
      </c>
      <c r="R135" s="202">
        <f t="shared" si="2"/>
        <v>3.2640090000000002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144</v>
      </c>
      <c r="AT135" s="204" t="s">
        <v>140</v>
      </c>
      <c r="AU135" s="204" t="s">
        <v>145</v>
      </c>
      <c r="AY135" s="14" t="s">
        <v>137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145</v>
      </c>
      <c r="BK135" s="205">
        <f t="shared" si="9"/>
        <v>0</v>
      </c>
      <c r="BL135" s="14" t="s">
        <v>144</v>
      </c>
      <c r="BM135" s="204" t="s">
        <v>766</v>
      </c>
    </row>
    <row r="136" spans="1:65" s="2" customFormat="1" ht="24.2" customHeight="1">
      <c r="A136" s="31"/>
      <c r="B136" s="32"/>
      <c r="C136" s="192" t="s">
        <v>144</v>
      </c>
      <c r="D136" s="192" t="s">
        <v>140</v>
      </c>
      <c r="E136" s="193" t="s">
        <v>169</v>
      </c>
      <c r="F136" s="194" t="s">
        <v>170</v>
      </c>
      <c r="G136" s="195" t="s">
        <v>143</v>
      </c>
      <c r="H136" s="196">
        <v>268.05</v>
      </c>
      <c r="I136" s="197"/>
      <c r="J136" s="198">
        <f t="shared" si="0"/>
        <v>0</v>
      </c>
      <c r="K136" s="199"/>
      <c r="L136" s="36"/>
      <c r="M136" s="200" t="s">
        <v>1</v>
      </c>
      <c r="N136" s="201" t="s">
        <v>39</v>
      </c>
      <c r="O136" s="72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144</v>
      </c>
      <c r="AT136" s="204" t="s">
        <v>140</v>
      </c>
      <c r="AU136" s="204" t="s">
        <v>145</v>
      </c>
      <c r="AY136" s="14" t="s">
        <v>137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4" t="s">
        <v>145</v>
      </c>
      <c r="BK136" s="205">
        <f t="shared" si="9"/>
        <v>0</v>
      </c>
      <c r="BL136" s="14" t="s">
        <v>144</v>
      </c>
      <c r="BM136" s="204" t="s">
        <v>767</v>
      </c>
    </row>
    <row r="137" spans="1:65" s="2" customFormat="1" ht="24.2" customHeight="1">
      <c r="A137" s="31"/>
      <c r="B137" s="32"/>
      <c r="C137" s="206" t="s">
        <v>161</v>
      </c>
      <c r="D137" s="206" t="s">
        <v>147</v>
      </c>
      <c r="E137" s="207" t="s">
        <v>172</v>
      </c>
      <c r="F137" s="208" t="s">
        <v>173</v>
      </c>
      <c r="G137" s="209" t="s">
        <v>174</v>
      </c>
      <c r="H137" s="210">
        <v>160.83000000000001</v>
      </c>
      <c r="I137" s="211"/>
      <c r="J137" s="212">
        <f t="shared" si="0"/>
        <v>0</v>
      </c>
      <c r="K137" s="213"/>
      <c r="L137" s="214"/>
      <c r="M137" s="215" t="s">
        <v>1</v>
      </c>
      <c r="N137" s="216" t="s">
        <v>39</v>
      </c>
      <c r="O137" s="72"/>
      <c r="P137" s="202">
        <f t="shared" si="1"/>
        <v>0</v>
      </c>
      <c r="Q137" s="202">
        <v>1E-3</v>
      </c>
      <c r="R137" s="202">
        <f t="shared" si="2"/>
        <v>0.16083000000000003</v>
      </c>
      <c r="S137" s="202">
        <v>0</v>
      </c>
      <c r="T137" s="20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150</v>
      </c>
      <c r="AT137" s="204" t="s">
        <v>147</v>
      </c>
      <c r="AU137" s="204" t="s">
        <v>145</v>
      </c>
      <c r="AY137" s="14" t="s">
        <v>137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4" t="s">
        <v>145</v>
      </c>
      <c r="BK137" s="205">
        <f t="shared" si="9"/>
        <v>0</v>
      </c>
      <c r="BL137" s="14" t="s">
        <v>144</v>
      </c>
      <c r="BM137" s="204" t="s">
        <v>768</v>
      </c>
    </row>
    <row r="138" spans="1:65" s="2" customFormat="1" ht="24.2" customHeight="1">
      <c r="A138" s="31"/>
      <c r="B138" s="32"/>
      <c r="C138" s="192" t="s">
        <v>549</v>
      </c>
      <c r="D138" s="192" t="s">
        <v>140</v>
      </c>
      <c r="E138" s="193" t="s">
        <v>177</v>
      </c>
      <c r="F138" s="194" t="s">
        <v>178</v>
      </c>
      <c r="G138" s="195" t="s">
        <v>143</v>
      </c>
      <c r="H138" s="196">
        <v>268.05</v>
      </c>
      <c r="I138" s="197"/>
      <c r="J138" s="198">
        <f t="shared" si="0"/>
        <v>0</v>
      </c>
      <c r="K138" s="199"/>
      <c r="L138" s="36"/>
      <c r="M138" s="200" t="s">
        <v>1</v>
      </c>
      <c r="N138" s="201" t="s">
        <v>39</v>
      </c>
      <c r="O138" s="72"/>
      <c r="P138" s="202">
        <f t="shared" si="1"/>
        <v>0</v>
      </c>
      <c r="Q138" s="202">
        <v>3.4680000000000002E-2</v>
      </c>
      <c r="R138" s="202">
        <f t="shared" si="2"/>
        <v>9.2959740000000011</v>
      </c>
      <c r="S138" s="202">
        <v>0</v>
      </c>
      <c r="T138" s="20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144</v>
      </c>
      <c r="AT138" s="204" t="s">
        <v>140</v>
      </c>
      <c r="AU138" s="204" t="s">
        <v>145</v>
      </c>
      <c r="AY138" s="14" t="s">
        <v>137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4" t="s">
        <v>145</v>
      </c>
      <c r="BK138" s="205">
        <f t="shared" si="9"/>
        <v>0</v>
      </c>
      <c r="BL138" s="14" t="s">
        <v>144</v>
      </c>
      <c r="BM138" s="204" t="s">
        <v>769</v>
      </c>
    </row>
    <row r="139" spans="1:65" s="12" customFormat="1" ht="22.9" customHeight="1">
      <c r="B139" s="176"/>
      <c r="C139" s="177"/>
      <c r="D139" s="178" t="s">
        <v>72</v>
      </c>
      <c r="E139" s="190" t="s">
        <v>180</v>
      </c>
      <c r="F139" s="190" t="s">
        <v>181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SUM(P140:P153)</f>
        <v>0</v>
      </c>
      <c r="Q139" s="184"/>
      <c r="R139" s="185">
        <f>SUM(R140:R153)</f>
        <v>0.76800000000000002</v>
      </c>
      <c r="S139" s="184"/>
      <c r="T139" s="186">
        <f>SUM(T140:T153)</f>
        <v>63.796199999999999</v>
      </c>
      <c r="AR139" s="187" t="s">
        <v>81</v>
      </c>
      <c r="AT139" s="188" t="s">
        <v>72</v>
      </c>
      <c r="AU139" s="188" t="s">
        <v>81</v>
      </c>
      <c r="AY139" s="187" t="s">
        <v>137</v>
      </c>
      <c r="BK139" s="189">
        <f>SUM(BK140:BK153)</f>
        <v>0</v>
      </c>
    </row>
    <row r="140" spans="1:65" s="2" customFormat="1" ht="16.5" customHeight="1">
      <c r="A140" s="31"/>
      <c r="B140" s="32"/>
      <c r="C140" s="192" t="s">
        <v>168</v>
      </c>
      <c r="D140" s="192" t="s">
        <v>140</v>
      </c>
      <c r="E140" s="193" t="s">
        <v>191</v>
      </c>
      <c r="F140" s="194" t="s">
        <v>192</v>
      </c>
      <c r="G140" s="195" t="s">
        <v>143</v>
      </c>
      <c r="H140" s="196">
        <v>268.05</v>
      </c>
      <c r="I140" s="197"/>
      <c r="J140" s="198">
        <f t="shared" ref="J140:J153" si="10">ROUND(I140*H140,2)</f>
        <v>0</v>
      </c>
      <c r="K140" s="199"/>
      <c r="L140" s="36"/>
      <c r="M140" s="200" t="s">
        <v>1</v>
      </c>
      <c r="N140" s="201" t="s">
        <v>39</v>
      </c>
      <c r="O140" s="72"/>
      <c r="P140" s="202">
        <f t="shared" ref="P140:P153" si="11">O140*H140</f>
        <v>0</v>
      </c>
      <c r="Q140" s="202">
        <v>0</v>
      </c>
      <c r="R140" s="202">
        <f t="shared" ref="R140:R153" si="12">Q140*H140</f>
        <v>0</v>
      </c>
      <c r="S140" s="202">
        <v>0</v>
      </c>
      <c r="T140" s="203">
        <f t="shared" ref="T140:T153" si="13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193</v>
      </c>
      <c r="AT140" s="204" t="s">
        <v>140</v>
      </c>
      <c r="AU140" s="204" t="s">
        <v>145</v>
      </c>
      <c r="AY140" s="14" t="s">
        <v>137</v>
      </c>
      <c r="BE140" s="205">
        <f t="shared" ref="BE140:BE153" si="14">IF(N140="základná",J140,0)</f>
        <v>0</v>
      </c>
      <c r="BF140" s="205">
        <f t="shared" ref="BF140:BF153" si="15">IF(N140="znížená",J140,0)</f>
        <v>0</v>
      </c>
      <c r="BG140" s="205">
        <f t="shared" ref="BG140:BG153" si="16">IF(N140="zákl. prenesená",J140,0)</f>
        <v>0</v>
      </c>
      <c r="BH140" s="205">
        <f t="shared" ref="BH140:BH153" si="17">IF(N140="zníž. prenesená",J140,0)</f>
        <v>0</v>
      </c>
      <c r="BI140" s="205">
        <f t="shared" ref="BI140:BI153" si="18">IF(N140="nulová",J140,0)</f>
        <v>0</v>
      </c>
      <c r="BJ140" s="14" t="s">
        <v>145</v>
      </c>
      <c r="BK140" s="205">
        <f t="shared" ref="BK140:BK153" si="19">ROUND(I140*H140,2)</f>
        <v>0</v>
      </c>
      <c r="BL140" s="14" t="s">
        <v>193</v>
      </c>
      <c r="BM140" s="204" t="s">
        <v>770</v>
      </c>
    </row>
    <row r="141" spans="1:65" s="2" customFormat="1" ht="24.2" customHeight="1">
      <c r="A141" s="31"/>
      <c r="B141" s="32"/>
      <c r="C141" s="192" t="s">
        <v>527</v>
      </c>
      <c r="D141" s="192" t="s">
        <v>140</v>
      </c>
      <c r="E141" s="193" t="s">
        <v>183</v>
      </c>
      <c r="F141" s="194" t="s">
        <v>184</v>
      </c>
      <c r="G141" s="195" t="s">
        <v>143</v>
      </c>
      <c r="H141" s="196">
        <v>400</v>
      </c>
      <c r="I141" s="197"/>
      <c r="J141" s="198">
        <f t="shared" si="10"/>
        <v>0</v>
      </c>
      <c r="K141" s="199"/>
      <c r="L141" s="36"/>
      <c r="M141" s="200" t="s">
        <v>1</v>
      </c>
      <c r="N141" s="201" t="s">
        <v>39</v>
      </c>
      <c r="O141" s="72"/>
      <c r="P141" s="202">
        <f t="shared" si="11"/>
        <v>0</v>
      </c>
      <c r="Q141" s="202">
        <v>1.92E-3</v>
      </c>
      <c r="R141" s="202">
        <f t="shared" si="12"/>
        <v>0.76800000000000002</v>
      </c>
      <c r="S141" s="202">
        <v>0</v>
      </c>
      <c r="T141" s="203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144</v>
      </c>
      <c r="AT141" s="204" t="s">
        <v>140</v>
      </c>
      <c r="AU141" s="204" t="s">
        <v>145</v>
      </c>
      <c r="AY141" s="14" t="s">
        <v>137</v>
      </c>
      <c r="BE141" s="205">
        <f t="shared" si="14"/>
        <v>0</v>
      </c>
      <c r="BF141" s="205">
        <f t="shared" si="15"/>
        <v>0</v>
      </c>
      <c r="BG141" s="205">
        <f t="shared" si="16"/>
        <v>0</v>
      </c>
      <c r="BH141" s="205">
        <f t="shared" si="17"/>
        <v>0</v>
      </c>
      <c r="BI141" s="205">
        <f t="shared" si="18"/>
        <v>0</v>
      </c>
      <c r="BJ141" s="14" t="s">
        <v>145</v>
      </c>
      <c r="BK141" s="205">
        <f t="shared" si="19"/>
        <v>0</v>
      </c>
      <c r="BL141" s="14" t="s">
        <v>144</v>
      </c>
      <c r="BM141" s="204" t="s">
        <v>771</v>
      </c>
    </row>
    <row r="142" spans="1:65" s="2" customFormat="1" ht="16.5" customHeight="1">
      <c r="A142" s="31"/>
      <c r="B142" s="32"/>
      <c r="C142" s="192" t="s">
        <v>150</v>
      </c>
      <c r="D142" s="192" t="s">
        <v>140</v>
      </c>
      <c r="E142" s="193" t="s">
        <v>187</v>
      </c>
      <c r="F142" s="194" t="s">
        <v>188</v>
      </c>
      <c r="G142" s="195" t="s">
        <v>143</v>
      </c>
      <c r="H142" s="196">
        <v>300</v>
      </c>
      <c r="I142" s="197"/>
      <c r="J142" s="198">
        <f t="shared" si="10"/>
        <v>0</v>
      </c>
      <c r="K142" s="199"/>
      <c r="L142" s="36"/>
      <c r="M142" s="200" t="s">
        <v>1</v>
      </c>
      <c r="N142" s="201" t="s">
        <v>39</v>
      </c>
      <c r="O142" s="72"/>
      <c r="P142" s="202">
        <f t="shared" si="11"/>
        <v>0</v>
      </c>
      <c r="Q142" s="202">
        <v>0</v>
      </c>
      <c r="R142" s="202">
        <f t="shared" si="12"/>
        <v>0</v>
      </c>
      <c r="S142" s="202">
        <v>0</v>
      </c>
      <c r="T142" s="203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144</v>
      </c>
      <c r="AT142" s="204" t="s">
        <v>140</v>
      </c>
      <c r="AU142" s="204" t="s">
        <v>145</v>
      </c>
      <c r="AY142" s="14" t="s">
        <v>137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4" t="s">
        <v>145</v>
      </c>
      <c r="BK142" s="205">
        <f t="shared" si="19"/>
        <v>0</v>
      </c>
      <c r="BL142" s="14" t="s">
        <v>144</v>
      </c>
      <c r="BM142" s="204" t="s">
        <v>772</v>
      </c>
    </row>
    <row r="143" spans="1:65" s="2" customFormat="1" ht="33" customHeight="1">
      <c r="A143" s="31"/>
      <c r="B143" s="32"/>
      <c r="C143" s="192" t="s">
        <v>180</v>
      </c>
      <c r="D143" s="192" t="s">
        <v>140</v>
      </c>
      <c r="E143" s="193" t="s">
        <v>196</v>
      </c>
      <c r="F143" s="194" t="s">
        <v>197</v>
      </c>
      <c r="G143" s="195" t="s">
        <v>143</v>
      </c>
      <c r="H143" s="196">
        <v>268.05</v>
      </c>
      <c r="I143" s="197"/>
      <c r="J143" s="198">
        <f t="shared" si="10"/>
        <v>0</v>
      </c>
      <c r="K143" s="199"/>
      <c r="L143" s="36"/>
      <c r="M143" s="200" t="s">
        <v>1</v>
      </c>
      <c r="N143" s="201" t="s">
        <v>39</v>
      </c>
      <c r="O143" s="72"/>
      <c r="P143" s="202">
        <f t="shared" si="11"/>
        <v>0</v>
      </c>
      <c r="Q143" s="202">
        <v>0</v>
      </c>
      <c r="R143" s="202">
        <f t="shared" si="12"/>
        <v>0</v>
      </c>
      <c r="S143" s="202">
        <v>0.02</v>
      </c>
      <c r="T143" s="203">
        <f t="shared" si="13"/>
        <v>5.3610000000000007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144</v>
      </c>
      <c r="AT143" s="204" t="s">
        <v>140</v>
      </c>
      <c r="AU143" s="204" t="s">
        <v>145</v>
      </c>
      <c r="AY143" s="14" t="s">
        <v>137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4" t="s">
        <v>145</v>
      </c>
      <c r="BK143" s="205">
        <f t="shared" si="19"/>
        <v>0</v>
      </c>
      <c r="BL143" s="14" t="s">
        <v>144</v>
      </c>
      <c r="BM143" s="204" t="s">
        <v>773</v>
      </c>
    </row>
    <row r="144" spans="1:65" s="2" customFormat="1" ht="24.2" customHeight="1">
      <c r="A144" s="31"/>
      <c r="B144" s="32"/>
      <c r="C144" s="192" t="s">
        <v>186</v>
      </c>
      <c r="D144" s="192" t="s">
        <v>140</v>
      </c>
      <c r="E144" s="193" t="s">
        <v>200</v>
      </c>
      <c r="F144" s="194" t="s">
        <v>201</v>
      </c>
      <c r="G144" s="195" t="s">
        <v>202</v>
      </c>
      <c r="H144" s="196">
        <v>8</v>
      </c>
      <c r="I144" s="197"/>
      <c r="J144" s="198">
        <f t="shared" si="10"/>
        <v>0</v>
      </c>
      <c r="K144" s="199"/>
      <c r="L144" s="36"/>
      <c r="M144" s="200" t="s">
        <v>1</v>
      </c>
      <c r="N144" s="201" t="s">
        <v>39</v>
      </c>
      <c r="O144" s="72"/>
      <c r="P144" s="202">
        <f t="shared" si="11"/>
        <v>0</v>
      </c>
      <c r="Q144" s="202">
        <v>0</v>
      </c>
      <c r="R144" s="202">
        <f t="shared" si="12"/>
        <v>0</v>
      </c>
      <c r="S144" s="202">
        <v>2.4E-2</v>
      </c>
      <c r="T144" s="203">
        <f t="shared" si="13"/>
        <v>0.192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144</v>
      </c>
      <c r="AT144" s="204" t="s">
        <v>140</v>
      </c>
      <c r="AU144" s="204" t="s">
        <v>145</v>
      </c>
      <c r="AY144" s="14" t="s">
        <v>137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4" t="s">
        <v>145</v>
      </c>
      <c r="BK144" s="205">
        <f t="shared" si="19"/>
        <v>0</v>
      </c>
      <c r="BL144" s="14" t="s">
        <v>144</v>
      </c>
      <c r="BM144" s="204" t="s">
        <v>774</v>
      </c>
    </row>
    <row r="145" spans="1:65" s="2" customFormat="1" ht="24.2" customHeight="1">
      <c r="A145" s="31"/>
      <c r="B145" s="32"/>
      <c r="C145" s="192" t="s">
        <v>190</v>
      </c>
      <c r="D145" s="192" t="s">
        <v>140</v>
      </c>
      <c r="E145" s="193" t="s">
        <v>205</v>
      </c>
      <c r="F145" s="194" t="s">
        <v>206</v>
      </c>
      <c r="G145" s="195" t="s">
        <v>207</v>
      </c>
      <c r="H145" s="196">
        <v>10</v>
      </c>
      <c r="I145" s="197"/>
      <c r="J145" s="198">
        <f t="shared" si="10"/>
        <v>0</v>
      </c>
      <c r="K145" s="199"/>
      <c r="L145" s="36"/>
      <c r="M145" s="200" t="s">
        <v>1</v>
      </c>
      <c r="N145" s="201" t="s">
        <v>39</v>
      </c>
      <c r="O145" s="72"/>
      <c r="P145" s="202">
        <f t="shared" si="11"/>
        <v>0</v>
      </c>
      <c r="Q145" s="202">
        <v>0</v>
      </c>
      <c r="R145" s="202">
        <f t="shared" si="12"/>
        <v>0</v>
      </c>
      <c r="S145" s="202">
        <v>4.0000000000000001E-3</v>
      </c>
      <c r="T145" s="203">
        <f t="shared" si="13"/>
        <v>0.04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144</v>
      </c>
      <c r="AT145" s="204" t="s">
        <v>140</v>
      </c>
      <c r="AU145" s="204" t="s">
        <v>145</v>
      </c>
      <c r="AY145" s="14" t="s">
        <v>137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4" t="s">
        <v>145</v>
      </c>
      <c r="BK145" s="205">
        <f t="shared" si="19"/>
        <v>0</v>
      </c>
      <c r="BL145" s="14" t="s">
        <v>144</v>
      </c>
      <c r="BM145" s="204" t="s">
        <v>775</v>
      </c>
    </row>
    <row r="146" spans="1:65" s="2" customFormat="1" ht="33" customHeight="1">
      <c r="A146" s="31"/>
      <c r="B146" s="32"/>
      <c r="C146" s="192" t="s">
        <v>559</v>
      </c>
      <c r="D146" s="192" t="s">
        <v>140</v>
      </c>
      <c r="E146" s="193" t="s">
        <v>210</v>
      </c>
      <c r="F146" s="194" t="s">
        <v>211</v>
      </c>
      <c r="G146" s="195" t="s">
        <v>143</v>
      </c>
      <c r="H146" s="196">
        <v>661.4</v>
      </c>
      <c r="I146" s="197"/>
      <c r="J146" s="198">
        <f t="shared" si="10"/>
        <v>0</v>
      </c>
      <c r="K146" s="199"/>
      <c r="L146" s="36"/>
      <c r="M146" s="200" t="s">
        <v>1</v>
      </c>
      <c r="N146" s="201" t="s">
        <v>39</v>
      </c>
      <c r="O146" s="72"/>
      <c r="P146" s="202">
        <f t="shared" si="11"/>
        <v>0</v>
      </c>
      <c r="Q146" s="202">
        <v>0</v>
      </c>
      <c r="R146" s="202">
        <f t="shared" si="12"/>
        <v>0</v>
      </c>
      <c r="S146" s="202">
        <v>0.02</v>
      </c>
      <c r="T146" s="203">
        <f t="shared" si="13"/>
        <v>13.228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144</v>
      </c>
      <c r="AT146" s="204" t="s">
        <v>140</v>
      </c>
      <c r="AU146" s="204" t="s">
        <v>145</v>
      </c>
      <c r="AY146" s="14" t="s">
        <v>137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145</v>
      </c>
      <c r="BK146" s="205">
        <f t="shared" si="19"/>
        <v>0</v>
      </c>
      <c r="BL146" s="14" t="s">
        <v>144</v>
      </c>
      <c r="BM146" s="204" t="s">
        <v>776</v>
      </c>
    </row>
    <row r="147" spans="1:65" s="2" customFormat="1" ht="37.9" customHeight="1">
      <c r="A147" s="31"/>
      <c r="B147" s="32"/>
      <c r="C147" s="192" t="s">
        <v>199</v>
      </c>
      <c r="D147" s="192" t="s">
        <v>140</v>
      </c>
      <c r="E147" s="193" t="s">
        <v>213</v>
      </c>
      <c r="F147" s="194" t="s">
        <v>214</v>
      </c>
      <c r="G147" s="195" t="s">
        <v>143</v>
      </c>
      <c r="H147" s="196">
        <v>661.4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39</v>
      </c>
      <c r="O147" s="72"/>
      <c r="P147" s="202">
        <f t="shared" si="11"/>
        <v>0</v>
      </c>
      <c r="Q147" s="202">
        <v>0</v>
      </c>
      <c r="R147" s="202">
        <f t="shared" si="12"/>
        <v>0</v>
      </c>
      <c r="S147" s="202">
        <v>6.8000000000000005E-2</v>
      </c>
      <c r="T147" s="203">
        <f t="shared" si="13"/>
        <v>44.975200000000001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144</v>
      </c>
      <c r="AT147" s="204" t="s">
        <v>140</v>
      </c>
      <c r="AU147" s="204" t="s">
        <v>145</v>
      </c>
      <c r="AY147" s="14" t="s">
        <v>137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145</v>
      </c>
      <c r="BK147" s="205">
        <f t="shared" si="19"/>
        <v>0</v>
      </c>
      <c r="BL147" s="14" t="s">
        <v>144</v>
      </c>
      <c r="BM147" s="204" t="s">
        <v>777</v>
      </c>
    </row>
    <row r="148" spans="1:65" s="2" customFormat="1" ht="21.75" customHeight="1">
      <c r="A148" s="31"/>
      <c r="B148" s="32"/>
      <c r="C148" s="192" t="s">
        <v>204</v>
      </c>
      <c r="D148" s="192" t="s">
        <v>140</v>
      </c>
      <c r="E148" s="193" t="s">
        <v>217</v>
      </c>
      <c r="F148" s="194" t="s">
        <v>218</v>
      </c>
      <c r="G148" s="195" t="s">
        <v>219</v>
      </c>
      <c r="H148" s="196">
        <v>76.040000000000006</v>
      </c>
      <c r="I148" s="197"/>
      <c r="J148" s="198">
        <f t="shared" si="10"/>
        <v>0</v>
      </c>
      <c r="K148" s="199"/>
      <c r="L148" s="36"/>
      <c r="M148" s="200" t="s">
        <v>1</v>
      </c>
      <c r="N148" s="201" t="s">
        <v>39</v>
      </c>
      <c r="O148" s="72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144</v>
      </c>
      <c r="AT148" s="204" t="s">
        <v>140</v>
      </c>
      <c r="AU148" s="204" t="s">
        <v>145</v>
      </c>
      <c r="AY148" s="14" t="s">
        <v>137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145</v>
      </c>
      <c r="BK148" s="205">
        <f t="shared" si="19"/>
        <v>0</v>
      </c>
      <c r="BL148" s="14" t="s">
        <v>144</v>
      </c>
      <c r="BM148" s="204" t="s">
        <v>778</v>
      </c>
    </row>
    <row r="149" spans="1:65" s="2" customFormat="1" ht="24.2" customHeight="1">
      <c r="A149" s="31"/>
      <c r="B149" s="32"/>
      <c r="C149" s="192" t="s">
        <v>779</v>
      </c>
      <c r="D149" s="192" t="s">
        <v>140</v>
      </c>
      <c r="E149" s="193" t="s">
        <v>222</v>
      </c>
      <c r="F149" s="194" t="s">
        <v>223</v>
      </c>
      <c r="G149" s="195" t="s">
        <v>219</v>
      </c>
      <c r="H149" s="196">
        <v>76.040000000000006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39</v>
      </c>
      <c r="O149" s="72"/>
      <c r="P149" s="202">
        <f t="shared" si="11"/>
        <v>0</v>
      </c>
      <c r="Q149" s="202">
        <v>0</v>
      </c>
      <c r="R149" s="202">
        <f t="shared" si="12"/>
        <v>0</v>
      </c>
      <c r="S149" s="202">
        <v>0</v>
      </c>
      <c r="T149" s="203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144</v>
      </c>
      <c r="AT149" s="204" t="s">
        <v>140</v>
      </c>
      <c r="AU149" s="204" t="s">
        <v>145</v>
      </c>
      <c r="AY149" s="14" t="s">
        <v>137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145</v>
      </c>
      <c r="BK149" s="205">
        <f t="shared" si="19"/>
        <v>0</v>
      </c>
      <c r="BL149" s="14" t="s">
        <v>144</v>
      </c>
      <c r="BM149" s="204" t="s">
        <v>780</v>
      </c>
    </row>
    <row r="150" spans="1:65" s="2" customFormat="1" ht="24.2" customHeight="1">
      <c r="A150" s="31"/>
      <c r="B150" s="32"/>
      <c r="C150" s="192" t="s">
        <v>193</v>
      </c>
      <c r="D150" s="192" t="s">
        <v>140</v>
      </c>
      <c r="E150" s="193" t="s">
        <v>226</v>
      </c>
      <c r="F150" s="194" t="s">
        <v>227</v>
      </c>
      <c r="G150" s="195" t="s">
        <v>219</v>
      </c>
      <c r="H150" s="196">
        <v>76.040000000000006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39</v>
      </c>
      <c r="O150" s="72"/>
      <c r="P150" s="202">
        <f t="shared" si="11"/>
        <v>0</v>
      </c>
      <c r="Q150" s="202">
        <v>0</v>
      </c>
      <c r="R150" s="202">
        <f t="shared" si="12"/>
        <v>0</v>
      </c>
      <c r="S150" s="202">
        <v>0</v>
      </c>
      <c r="T150" s="203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144</v>
      </c>
      <c r="AT150" s="204" t="s">
        <v>140</v>
      </c>
      <c r="AU150" s="204" t="s">
        <v>145</v>
      </c>
      <c r="AY150" s="14" t="s">
        <v>137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145</v>
      </c>
      <c r="BK150" s="205">
        <f t="shared" si="19"/>
        <v>0</v>
      </c>
      <c r="BL150" s="14" t="s">
        <v>144</v>
      </c>
      <c r="BM150" s="204" t="s">
        <v>781</v>
      </c>
    </row>
    <row r="151" spans="1:65" s="2" customFormat="1" ht="24.2" customHeight="1">
      <c r="A151" s="31"/>
      <c r="B151" s="32"/>
      <c r="C151" s="192" t="s">
        <v>216</v>
      </c>
      <c r="D151" s="192" t="s">
        <v>140</v>
      </c>
      <c r="E151" s="193" t="s">
        <v>229</v>
      </c>
      <c r="F151" s="194" t="s">
        <v>230</v>
      </c>
      <c r="G151" s="195" t="s">
        <v>219</v>
      </c>
      <c r="H151" s="196">
        <v>1901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39</v>
      </c>
      <c r="O151" s="72"/>
      <c r="P151" s="202">
        <f t="shared" si="11"/>
        <v>0</v>
      </c>
      <c r="Q151" s="202">
        <v>0</v>
      </c>
      <c r="R151" s="202">
        <f t="shared" si="12"/>
        <v>0</v>
      </c>
      <c r="S151" s="202">
        <v>0</v>
      </c>
      <c r="T151" s="203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144</v>
      </c>
      <c r="AT151" s="204" t="s">
        <v>140</v>
      </c>
      <c r="AU151" s="204" t="s">
        <v>145</v>
      </c>
      <c r="AY151" s="14" t="s">
        <v>137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145</v>
      </c>
      <c r="BK151" s="205">
        <f t="shared" si="19"/>
        <v>0</v>
      </c>
      <c r="BL151" s="14" t="s">
        <v>144</v>
      </c>
      <c r="BM151" s="204" t="s">
        <v>782</v>
      </c>
    </row>
    <row r="152" spans="1:65" s="2" customFormat="1" ht="24.2" customHeight="1">
      <c r="A152" s="31"/>
      <c r="B152" s="32"/>
      <c r="C152" s="192" t="s">
        <v>221</v>
      </c>
      <c r="D152" s="192" t="s">
        <v>140</v>
      </c>
      <c r="E152" s="193" t="s">
        <v>233</v>
      </c>
      <c r="F152" s="194" t="s">
        <v>234</v>
      </c>
      <c r="G152" s="195" t="s">
        <v>219</v>
      </c>
      <c r="H152" s="196">
        <v>68.436000000000007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39</v>
      </c>
      <c r="O152" s="72"/>
      <c r="P152" s="202">
        <f t="shared" si="11"/>
        <v>0</v>
      </c>
      <c r="Q152" s="202">
        <v>0</v>
      </c>
      <c r="R152" s="202">
        <f t="shared" si="12"/>
        <v>0</v>
      </c>
      <c r="S152" s="202">
        <v>0</v>
      </c>
      <c r="T152" s="20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144</v>
      </c>
      <c r="AT152" s="204" t="s">
        <v>140</v>
      </c>
      <c r="AU152" s="204" t="s">
        <v>145</v>
      </c>
      <c r="AY152" s="14" t="s">
        <v>137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145</v>
      </c>
      <c r="BK152" s="205">
        <f t="shared" si="19"/>
        <v>0</v>
      </c>
      <c r="BL152" s="14" t="s">
        <v>144</v>
      </c>
      <c r="BM152" s="204" t="s">
        <v>783</v>
      </c>
    </row>
    <row r="153" spans="1:65" s="2" customFormat="1" ht="24.2" customHeight="1">
      <c r="A153" s="31"/>
      <c r="B153" s="32"/>
      <c r="C153" s="192" t="s">
        <v>225</v>
      </c>
      <c r="D153" s="192" t="s">
        <v>140</v>
      </c>
      <c r="E153" s="193" t="s">
        <v>237</v>
      </c>
      <c r="F153" s="194" t="s">
        <v>238</v>
      </c>
      <c r="G153" s="195" t="s">
        <v>219</v>
      </c>
      <c r="H153" s="196">
        <v>7.6040000000000001</v>
      </c>
      <c r="I153" s="197"/>
      <c r="J153" s="198">
        <f t="shared" si="10"/>
        <v>0</v>
      </c>
      <c r="K153" s="199"/>
      <c r="L153" s="36"/>
      <c r="M153" s="200" t="s">
        <v>1</v>
      </c>
      <c r="N153" s="201" t="s">
        <v>39</v>
      </c>
      <c r="O153" s="72"/>
      <c r="P153" s="202">
        <f t="shared" si="11"/>
        <v>0</v>
      </c>
      <c r="Q153" s="202">
        <v>0</v>
      </c>
      <c r="R153" s="202">
        <f t="shared" si="12"/>
        <v>0</v>
      </c>
      <c r="S153" s="202">
        <v>0</v>
      </c>
      <c r="T153" s="203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144</v>
      </c>
      <c r="AT153" s="204" t="s">
        <v>140</v>
      </c>
      <c r="AU153" s="204" t="s">
        <v>145</v>
      </c>
      <c r="AY153" s="14" t="s">
        <v>137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4" t="s">
        <v>145</v>
      </c>
      <c r="BK153" s="205">
        <f t="shared" si="19"/>
        <v>0</v>
      </c>
      <c r="BL153" s="14" t="s">
        <v>144</v>
      </c>
      <c r="BM153" s="204" t="s">
        <v>784</v>
      </c>
    </row>
    <row r="154" spans="1:65" s="12" customFormat="1" ht="22.9" customHeight="1">
      <c r="B154" s="176"/>
      <c r="C154" s="177"/>
      <c r="D154" s="178" t="s">
        <v>72</v>
      </c>
      <c r="E154" s="190" t="s">
        <v>240</v>
      </c>
      <c r="F154" s="190" t="s">
        <v>241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P155</f>
        <v>0</v>
      </c>
      <c r="Q154" s="184"/>
      <c r="R154" s="185">
        <f>R155</f>
        <v>0</v>
      </c>
      <c r="S154" s="184"/>
      <c r="T154" s="186">
        <f>T155</f>
        <v>0</v>
      </c>
      <c r="AR154" s="187" t="s">
        <v>81</v>
      </c>
      <c r="AT154" s="188" t="s">
        <v>72</v>
      </c>
      <c r="AU154" s="188" t="s">
        <v>81</v>
      </c>
      <c r="AY154" s="187" t="s">
        <v>137</v>
      </c>
      <c r="BK154" s="189">
        <f>BK155</f>
        <v>0</v>
      </c>
    </row>
    <row r="155" spans="1:65" s="2" customFormat="1" ht="16.5" customHeight="1">
      <c r="A155" s="31"/>
      <c r="B155" s="32"/>
      <c r="C155" s="192" t="s">
        <v>7</v>
      </c>
      <c r="D155" s="192" t="s">
        <v>140</v>
      </c>
      <c r="E155" s="193" t="s">
        <v>243</v>
      </c>
      <c r="F155" s="194" t="s">
        <v>244</v>
      </c>
      <c r="G155" s="195" t="s">
        <v>219</v>
      </c>
      <c r="H155" s="196">
        <v>26.321000000000002</v>
      </c>
      <c r="I155" s="197"/>
      <c r="J155" s="198">
        <f>ROUND(I155*H155,2)</f>
        <v>0</v>
      </c>
      <c r="K155" s="199"/>
      <c r="L155" s="36"/>
      <c r="M155" s="200" t="s">
        <v>1</v>
      </c>
      <c r="N155" s="201" t="s">
        <v>39</v>
      </c>
      <c r="O155" s="7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144</v>
      </c>
      <c r="AT155" s="204" t="s">
        <v>140</v>
      </c>
      <c r="AU155" s="204" t="s">
        <v>145</v>
      </c>
      <c r="AY155" s="14" t="s">
        <v>137</v>
      </c>
      <c r="BE155" s="205">
        <f>IF(N155="základná",J155,0)</f>
        <v>0</v>
      </c>
      <c r="BF155" s="205">
        <f>IF(N155="znížená",J155,0)</f>
        <v>0</v>
      </c>
      <c r="BG155" s="205">
        <f>IF(N155="zákl. prenesená",J155,0)</f>
        <v>0</v>
      </c>
      <c r="BH155" s="205">
        <f>IF(N155="zníž. prenesená",J155,0)</f>
        <v>0</v>
      </c>
      <c r="BI155" s="205">
        <f>IF(N155="nulová",J155,0)</f>
        <v>0</v>
      </c>
      <c r="BJ155" s="14" t="s">
        <v>145</v>
      </c>
      <c r="BK155" s="205">
        <f>ROUND(I155*H155,2)</f>
        <v>0</v>
      </c>
      <c r="BL155" s="14" t="s">
        <v>144</v>
      </c>
      <c r="BM155" s="204" t="s">
        <v>785</v>
      </c>
    </row>
    <row r="156" spans="1:65" s="12" customFormat="1" ht="25.9" customHeight="1">
      <c r="B156" s="176"/>
      <c r="C156" s="177"/>
      <c r="D156" s="178" t="s">
        <v>72</v>
      </c>
      <c r="E156" s="179" t="s">
        <v>246</v>
      </c>
      <c r="F156" s="179" t="s">
        <v>247</v>
      </c>
      <c r="G156" s="177"/>
      <c r="H156" s="177"/>
      <c r="I156" s="180"/>
      <c r="J156" s="181">
        <f>BK156</f>
        <v>0</v>
      </c>
      <c r="K156" s="177"/>
      <c r="L156" s="182"/>
      <c r="M156" s="183"/>
      <c r="N156" s="184"/>
      <c r="O156" s="184"/>
      <c r="P156" s="185">
        <f>P157+P164+P172+P212+P217+P223+P229</f>
        <v>0</v>
      </c>
      <c r="Q156" s="184"/>
      <c r="R156" s="185">
        <f>R157+R164+R172+R212+R217+R223+R229</f>
        <v>27.190244119999999</v>
      </c>
      <c r="S156" s="184"/>
      <c r="T156" s="186">
        <f>T157+T164+T172+T212+T217+T223+T229</f>
        <v>12.24424</v>
      </c>
      <c r="AR156" s="187" t="s">
        <v>145</v>
      </c>
      <c r="AT156" s="188" t="s">
        <v>72</v>
      </c>
      <c r="AU156" s="188" t="s">
        <v>73</v>
      </c>
      <c r="AY156" s="187" t="s">
        <v>137</v>
      </c>
      <c r="BK156" s="189">
        <f>BK157+BK164+BK172+BK212+BK217+BK223+BK229</f>
        <v>0</v>
      </c>
    </row>
    <row r="157" spans="1:65" s="12" customFormat="1" ht="22.9" customHeight="1">
      <c r="B157" s="176"/>
      <c r="C157" s="177"/>
      <c r="D157" s="178" t="s">
        <v>72</v>
      </c>
      <c r="E157" s="190" t="s">
        <v>263</v>
      </c>
      <c r="F157" s="190" t="s">
        <v>264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SUM(P158:P163)</f>
        <v>0</v>
      </c>
      <c r="Q157" s="184"/>
      <c r="R157" s="185">
        <f>SUM(R158:R163)</f>
        <v>4.3777999999999997E-2</v>
      </c>
      <c r="S157" s="184"/>
      <c r="T157" s="186">
        <f>SUM(T158:T163)</f>
        <v>0.33726</v>
      </c>
      <c r="AR157" s="187" t="s">
        <v>145</v>
      </c>
      <c r="AT157" s="188" t="s">
        <v>72</v>
      </c>
      <c r="AU157" s="188" t="s">
        <v>81</v>
      </c>
      <c r="AY157" s="187" t="s">
        <v>137</v>
      </c>
      <c r="BK157" s="189">
        <f>SUM(BK158:BK163)</f>
        <v>0</v>
      </c>
    </row>
    <row r="158" spans="1:65" s="2" customFormat="1" ht="16.5" customHeight="1">
      <c r="A158" s="31"/>
      <c r="B158" s="32"/>
      <c r="C158" s="192" t="s">
        <v>232</v>
      </c>
      <c r="D158" s="192" t="s">
        <v>140</v>
      </c>
      <c r="E158" s="193" t="s">
        <v>266</v>
      </c>
      <c r="F158" s="194" t="s">
        <v>267</v>
      </c>
      <c r="G158" s="195" t="s">
        <v>268</v>
      </c>
      <c r="H158" s="196">
        <v>20</v>
      </c>
      <c r="I158" s="197"/>
      <c r="J158" s="198">
        <f t="shared" ref="J158:J163" si="20">ROUND(I158*H158,2)</f>
        <v>0</v>
      </c>
      <c r="K158" s="199"/>
      <c r="L158" s="36"/>
      <c r="M158" s="200" t="s">
        <v>1</v>
      </c>
      <c r="N158" s="201" t="s">
        <v>39</v>
      </c>
      <c r="O158" s="72"/>
      <c r="P158" s="202">
        <f t="shared" ref="P158:P163" si="21">O158*H158</f>
        <v>0</v>
      </c>
      <c r="Q158" s="202">
        <v>1.64E-3</v>
      </c>
      <c r="R158" s="202">
        <f t="shared" ref="R158:R163" si="22">Q158*H158</f>
        <v>3.2799999999999996E-2</v>
      </c>
      <c r="S158" s="202">
        <v>0</v>
      </c>
      <c r="T158" s="203">
        <f t="shared" ref="T158:T163" si="23"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193</v>
      </c>
      <c r="AT158" s="204" t="s">
        <v>140</v>
      </c>
      <c r="AU158" s="204" t="s">
        <v>145</v>
      </c>
      <c r="AY158" s="14" t="s">
        <v>137</v>
      </c>
      <c r="BE158" s="205">
        <f t="shared" ref="BE158:BE163" si="24">IF(N158="základná",J158,0)</f>
        <v>0</v>
      </c>
      <c r="BF158" s="205">
        <f t="shared" ref="BF158:BF163" si="25">IF(N158="znížená",J158,0)</f>
        <v>0</v>
      </c>
      <c r="BG158" s="205">
        <f t="shared" ref="BG158:BG163" si="26">IF(N158="zákl. prenesená",J158,0)</f>
        <v>0</v>
      </c>
      <c r="BH158" s="205">
        <f t="shared" ref="BH158:BH163" si="27">IF(N158="zníž. prenesená",J158,0)</f>
        <v>0</v>
      </c>
      <c r="BI158" s="205">
        <f t="shared" ref="BI158:BI163" si="28">IF(N158="nulová",J158,0)</f>
        <v>0</v>
      </c>
      <c r="BJ158" s="14" t="s">
        <v>145</v>
      </c>
      <c r="BK158" s="205">
        <f t="shared" ref="BK158:BK163" si="29">ROUND(I158*H158,2)</f>
        <v>0</v>
      </c>
      <c r="BL158" s="14" t="s">
        <v>193</v>
      </c>
      <c r="BM158" s="204" t="s">
        <v>786</v>
      </c>
    </row>
    <row r="159" spans="1:65" s="2" customFormat="1" ht="21.75" customHeight="1">
      <c r="A159" s="31"/>
      <c r="B159" s="32"/>
      <c r="C159" s="192" t="s">
        <v>236</v>
      </c>
      <c r="D159" s="192" t="s">
        <v>140</v>
      </c>
      <c r="E159" s="193" t="s">
        <v>271</v>
      </c>
      <c r="F159" s="194" t="s">
        <v>272</v>
      </c>
      <c r="G159" s="195" t="s">
        <v>202</v>
      </c>
      <c r="H159" s="196">
        <v>11</v>
      </c>
      <c r="I159" s="197"/>
      <c r="J159" s="198">
        <f t="shared" si="20"/>
        <v>0</v>
      </c>
      <c r="K159" s="199"/>
      <c r="L159" s="36"/>
      <c r="M159" s="200" t="s">
        <v>1</v>
      </c>
      <c r="N159" s="201" t="s">
        <v>39</v>
      </c>
      <c r="O159" s="72"/>
      <c r="P159" s="202">
        <f t="shared" si="21"/>
        <v>0</v>
      </c>
      <c r="Q159" s="202">
        <v>0</v>
      </c>
      <c r="R159" s="202">
        <f t="shared" si="22"/>
        <v>0</v>
      </c>
      <c r="S159" s="202">
        <v>2.7560000000000001E-2</v>
      </c>
      <c r="T159" s="203">
        <f t="shared" si="23"/>
        <v>0.30315999999999999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193</v>
      </c>
      <c r="AT159" s="204" t="s">
        <v>140</v>
      </c>
      <c r="AU159" s="204" t="s">
        <v>145</v>
      </c>
      <c r="AY159" s="14" t="s">
        <v>137</v>
      </c>
      <c r="BE159" s="205">
        <f t="shared" si="24"/>
        <v>0</v>
      </c>
      <c r="BF159" s="205">
        <f t="shared" si="25"/>
        <v>0</v>
      </c>
      <c r="BG159" s="205">
        <f t="shared" si="26"/>
        <v>0</v>
      </c>
      <c r="BH159" s="205">
        <f t="shared" si="27"/>
        <v>0</v>
      </c>
      <c r="BI159" s="205">
        <f t="shared" si="28"/>
        <v>0</v>
      </c>
      <c r="BJ159" s="14" t="s">
        <v>145</v>
      </c>
      <c r="BK159" s="205">
        <f t="shared" si="29"/>
        <v>0</v>
      </c>
      <c r="BL159" s="14" t="s">
        <v>193</v>
      </c>
      <c r="BM159" s="204" t="s">
        <v>787</v>
      </c>
    </row>
    <row r="160" spans="1:65" s="2" customFormat="1" ht="24.2" customHeight="1">
      <c r="A160" s="31"/>
      <c r="B160" s="32"/>
      <c r="C160" s="192" t="s">
        <v>242</v>
      </c>
      <c r="D160" s="192" t="s">
        <v>140</v>
      </c>
      <c r="E160" s="193" t="s">
        <v>275</v>
      </c>
      <c r="F160" s="194" t="s">
        <v>276</v>
      </c>
      <c r="G160" s="195" t="s">
        <v>202</v>
      </c>
      <c r="H160" s="196">
        <v>11</v>
      </c>
      <c r="I160" s="197"/>
      <c r="J160" s="198">
        <f t="shared" si="20"/>
        <v>0</v>
      </c>
      <c r="K160" s="199"/>
      <c r="L160" s="36"/>
      <c r="M160" s="200" t="s">
        <v>1</v>
      </c>
      <c r="N160" s="201" t="s">
        <v>39</v>
      </c>
      <c r="O160" s="72"/>
      <c r="P160" s="202">
        <f t="shared" si="21"/>
        <v>0</v>
      </c>
      <c r="Q160" s="202">
        <v>3.68E-4</v>
      </c>
      <c r="R160" s="202">
        <f t="shared" si="22"/>
        <v>4.0480000000000004E-3</v>
      </c>
      <c r="S160" s="202">
        <v>0</v>
      </c>
      <c r="T160" s="203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193</v>
      </c>
      <c r="AT160" s="204" t="s">
        <v>140</v>
      </c>
      <c r="AU160" s="204" t="s">
        <v>145</v>
      </c>
      <c r="AY160" s="14" t="s">
        <v>137</v>
      </c>
      <c r="BE160" s="205">
        <f t="shared" si="24"/>
        <v>0</v>
      </c>
      <c r="BF160" s="205">
        <f t="shared" si="25"/>
        <v>0</v>
      </c>
      <c r="BG160" s="205">
        <f t="shared" si="26"/>
        <v>0</v>
      </c>
      <c r="BH160" s="205">
        <f t="shared" si="27"/>
        <v>0</v>
      </c>
      <c r="BI160" s="205">
        <f t="shared" si="28"/>
        <v>0</v>
      </c>
      <c r="BJ160" s="14" t="s">
        <v>145</v>
      </c>
      <c r="BK160" s="205">
        <f t="shared" si="29"/>
        <v>0</v>
      </c>
      <c r="BL160" s="14" t="s">
        <v>193</v>
      </c>
      <c r="BM160" s="204" t="s">
        <v>788</v>
      </c>
    </row>
    <row r="161" spans="1:65" s="2" customFormat="1" ht="24.2" customHeight="1">
      <c r="A161" s="31"/>
      <c r="B161" s="32"/>
      <c r="C161" s="206" t="s">
        <v>250</v>
      </c>
      <c r="D161" s="206" t="s">
        <v>147</v>
      </c>
      <c r="E161" s="207" t="s">
        <v>279</v>
      </c>
      <c r="F161" s="208" t="s">
        <v>280</v>
      </c>
      <c r="G161" s="209" t="s">
        <v>202</v>
      </c>
      <c r="H161" s="210">
        <v>11</v>
      </c>
      <c r="I161" s="211"/>
      <c r="J161" s="212">
        <f t="shared" si="20"/>
        <v>0</v>
      </c>
      <c r="K161" s="213"/>
      <c r="L161" s="214"/>
      <c r="M161" s="215" t="s">
        <v>1</v>
      </c>
      <c r="N161" s="216" t="s">
        <v>39</v>
      </c>
      <c r="O161" s="72"/>
      <c r="P161" s="202">
        <f t="shared" si="21"/>
        <v>0</v>
      </c>
      <c r="Q161" s="202">
        <v>6.3000000000000003E-4</v>
      </c>
      <c r="R161" s="202">
        <f t="shared" si="22"/>
        <v>6.9300000000000004E-3</v>
      </c>
      <c r="S161" s="202">
        <v>0</v>
      </c>
      <c r="T161" s="203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4" t="s">
        <v>281</v>
      </c>
      <c r="AT161" s="204" t="s">
        <v>147</v>
      </c>
      <c r="AU161" s="204" t="s">
        <v>145</v>
      </c>
      <c r="AY161" s="14" t="s">
        <v>137</v>
      </c>
      <c r="BE161" s="205">
        <f t="shared" si="24"/>
        <v>0</v>
      </c>
      <c r="BF161" s="205">
        <f t="shared" si="25"/>
        <v>0</v>
      </c>
      <c r="BG161" s="205">
        <f t="shared" si="26"/>
        <v>0</v>
      </c>
      <c r="BH161" s="205">
        <f t="shared" si="27"/>
        <v>0</v>
      </c>
      <c r="BI161" s="205">
        <f t="shared" si="28"/>
        <v>0</v>
      </c>
      <c r="BJ161" s="14" t="s">
        <v>145</v>
      </c>
      <c r="BK161" s="205">
        <f t="shared" si="29"/>
        <v>0</v>
      </c>
      <c r="BL161" s="14" t="s">
        <v>193</v>
      </c>
      <c r="BM161" s="204" t="s">
        <v>789</v>
      </c>
    </row>
    <row r="162" spans="1:65" s="2" customFormat="1" ht="21.75" customHeight="1">
      <c r="A162" s="31"/>
      <c r="B162" s="32"/>
      <c r="C162" s="192" t="s">
        <v>254</v>
      </c>
      <c r="D162" s="192" t="s">
        <v>140</v>
      </c>
      <c r="E162" s="193" t="s">
        <v>284</v>
      </c>
      <c r="F162" s="194" t="s">
        <v>285</v>
      </c>
      <c r="G162" s="195" t="s">
        <v>202</v>
      </c>
      <c r="H162" s="196">
        <v>11</v>
      </c>
      <c r="I162" s="197"/>
      <c r="J162" s="198">
        <f t="shared" si="20"/>
        <v>0</v>
      </c>
      <c r="K162" s="199"/>
      <c r="L162" s="36"/>
      <c r="M162" s="200" t="s">
        <v>1</v>
      </c>
      <c r="N162" s="201" t="s">
        <v>39</v>
      </c>
      <c r="O162" s="72"/>
      <c r="P162" s="202">
        <f t="shared" si="21"/>
        <v>0</v>
      </c>
      <c r="Q162" s="202">
        <v>0</v>
      </c>
      <c r="R162" s="202">
        <f t="shared" si="22"/>
        <v>0</v>
      </c>
      <c r="S162" s="202">
        <v>3.0999999999999999E-3</v>
      </c>
      <c r="T162" s="203">
        <f t="shared" si="23"/>
        <v>3.4099999999999998E-2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4" t="s">
        <v>193</v>
      </c>
      <c r="AT162" s="204" t="s">
        <v>140</v>
      </c>
      <c r="AU162" s="204" t="s">
        <v>145</v>
      </c>
      <c r="AY162" s="14" t="s">
        <v>137</v>
      </c>
      <c r="BE162" s="205">
        <f t="shared" si="24"/>
        <v>0</v>
      </c>
      <c r="BF162" s="205">
        <f t="shared" si="25"/>
        <v>0</v>
      </c>
      <c r="BG162" s="205">
        <f t="shared" si="26"/>
        <v>0</v>
      </c>
      <c r="BH162" s="205">
        <f t="shared" si="27"/>
        <v>0</v>
      </c>
      <c r="BI162" s="205">
        <f t="shared" si="28"/>
        <v>0</v>
      </c>
      <c r="BJ162" s="14" t="s">
        <v>145</v>
      </c>
      <c r="BK162" s="205">
        <f t="shared" si="29"/>
        <v>0</v>
      </c>
      <c r="BL162" s="14" t="s">
        <v>193</v>
      </c>
      <c r="BM162" s="204" t="s">
        <v>790</v>
      </c>
    </row>
    <row r="163" spans="1:65" s="2" customFormat="1" ht="24.2" customHeight="1">
      <c r="A163" s="31"/>
      <c r="B163" s="32"/>
      <c r="C163" s="192" t="s">
        <v>258</v>
      </c>
      <c r="D163" s="192" t="s">
        <v>140</v>
      </c>
      <c r="E163" s="193" t="s">
        <v>287</v>
      </c>
      <c r="F163" s="194" t="s">
        <v>288</v>
      </c>
      <c r="G163" s="195" t="s">
        <v>261</v>
      </c>
      <c r="H163" s="217"/>
      <c r="I163" s="197"/>
      <c r="J163" s="198">
        <f t="shared" si="20"/>
        <v>0</v>
      </c>
      <c r="K163" s="199"/>
      <c r="L163" s="36"/>
      <c r="M163" s="200" t="s">
        <v>1</v>
      </c>
      <c r="N163" s="201" t="s">
        <v>39</v>
      </c>
      <c r="O163" s="72"/>
      <c r="P163" s="202">
        <f t="shared" si="21"/>
        <v>0</v>
      </c>
      <c r="Q163" s="202">
        <v>0</v>
      </c>
      <c r="R163" s="202">
        <f t="shared" si="22"/>
        <v>0</v>
      </c>
      <c r="S163" s="202">
        <v>0</v>
      </c>
      <c r="T163" s="203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4" t="s">
        <v>193</v>
      </c>
      <c r="AT163" s="204" t="s">
        <v>140</v>
      </c>
      <c r="AU163" s="204" t="s">
        <v>145</v>
      </c>
      <c r="AY163" s="14" t="s">
        <v>137</v>
      </c>
      <c r="BE163" s="205">
        <f t="shared" si="24"/>
        <v>0</v>
      </c>
      <c r="BF163" s="205">
        <f t="shared" si="25"/>
        <v>0</v>
      </c>
      <c r="BG163" s="205">
        <f t="shared" si="26"/>
        <v>0</v>
      </c>
      <c r="BH163" s="205">
        <f t="shared" si="27"/>
        <v>0</v>
      </c>
      <c r="BI163" s="205">
        <f t="shared" si="28"/>
        <v>0</v>
      </c>
      <c r="BJ163" s="14" t="s">
        <v>145</v>
      </c>
      <c r="BK163" s="205">
        <f t="shared" si="29"/>
        <v>0</v>
      </c>
      <c r="BL163" s="14" t="s">
        <v>193</v>
      </c>
      <c r="BM163" s="204" t="s">
        <v>791</v>
      </c>
    </row>
    <row r="164" spans="1:65" s="12" customFormat="1" ht="22.9" customHeight="1">
      <c r="B164" s="176"/>
      <c r="C164" s="177"/>
      <c r="D164" s="178" t="s">
        <v>72</v>
      </c>
      <c r="E164" s="190" t="s">
        <v>290</v>
      </c>
      <c r="F164" s="190" t="s">
        <v>291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SUM(P165:P171)</f>
        <v>0</v>
      </c>
      <c r="Q164" s="184"/>
      <c r="R164" s="185">
        <f>SUM(R165:R171)</f>
        <v>0.18846544000000001</v>
      </c>
      <c r="S164" s="184"/>
      <c r="T164" s="186">
        <f>SUM(T165:T171)</f>
        <v>0.13134999999999999</v>
      </c>
      <c r="AR164" s="187" t="s">
        <v>145</v>
      </c>
      <c r="AT164" s="188" t="s">
        <v>72</v>
      </c>
      <c r="AU164" s="188" t="s">
        <v>81</v>
      </c>
      <c r="AY164" s="187" t="s">
        <v>137</v>
      </c>
      <c r="BK164" s="189">
        <f>SUM(BK165:BK171)</f>
        <v>0</v>
      </c>
    </row>
    <row r="165" spans="1:65" s="2" customFormat="1" ht="24.2" customHeight="1">
      <c r="A165" s="31"/>
      <c r="B165" s="32"/>
      <c r="C165" s="192" t="s">
        <v>265</v>
      </c>
      <c r="D165" s="192" t="s">
        <v>140</v>
      </c>
      <c r="E165" s="193" t="s">
        <v>643</v>
      </c>
      <c r="F165" s="194" t="s">
        <v>302</v>
      </c>
      <c r="G165" s="195" t="s">
        <v>268</v>
      </c>
      <c r="H165" s="196">
        <v>10</v>
      </c>
      <c r="I165" s="197"/>
      <c r="J165" s="198">
        <f t="shared" ref="J165:J171" si="30">ROUND(I165*H165,2)</f>
        <v>0</v>
      </c>
      <c r="K165" s="199"/>
      <c r="L165" s="36"/>
      <c r="M165" s="200" t="s">
        <v>1</v>
      </c>
      <c r="N165" s="201" t="s">
        <v>39</v>
      </c>
      <c r="O165" s="72"/>
      <c r="P165" s="202">
        <f t="shared" ref="P165:P171" si="31">O165*H165</f>
        <v>0</v>
      </c>
      <c r="Q165" s="202">
        <v>1.2160000000000001E-2</v>
      </c>
      <c r="R165" s="202">
        <f t="shared" ref="R165:R171" si="32">Q165*H165</f>
        <v>0.12160000000000001</v>
      </c>
      <c r="S165" s="202">
        <v>0</v>
      </c>
      <c r="T165" s="203">
        <f t="shared" ref="T165:T171" si="33"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144</v>
      </c>
      <c r="AT165" s="204" t="s">
        <v>140</v>
      </c>
      <c r="AU165" s="204" t="s">
        <v>145</v>
      </c>
      <c r="AY165" s="14" t="s">
        <v>137</v>
      </c>
      <c r="BE165" s="205">
        <f t="shared" ref="BE165:BE171" si="34">IF(N165="základná",J165,0)</f>
        <v>0</v>
      </c>
      <c r="BF165" s="205">
        <f t="shared" ref="BF165:BF171" si="35">IF(N165="znížená",J165,0)</f>
        <v>0</v>
      </c>
      <c r="BG165" s="205">
        <f t="shared" ref="BG165:BG171" si="36">IF(N165="zákl. prenesená",J165,0)</f>
        <v>0</v>
      </c>
      <c r="BH165" s="205">
        <f t="shared" ref="BH165:BH171" si="37">IF(N165="zníž. prenesená",J165,0)</f>
        <v>0</v>
      </c>
      <c r="BI165" s="205">
        <f t="shared" ref="BI165:BI171" si="38">IF(N165="nulová",J165,0)</f>
        <v>0</v>
      </c>
      <c r="BJ165" s="14" t="s">
        <v>145</v>
      </c>
      <c r="BK165" s="205">
        <f t="shared" ref="BK165:BK171" si="39">ROUND(I165*H165,2)</f>
        <v>0</v>
      </c>
      <c r="BL165" s="14" t="s">
        <v>144</v>
      </c>
      <c r="BM165" s="204" t="s">
        <v>792</v>
      </c>
    </row>
    <row r="166" spans="1:65" s="2" customFormat="1" ht="21.75" customHeight="1">
      <c r="A166" s="31"/>
      <c r="B166" s="32"/>
      <c r="C166" s="192" t="s">
        <v>270</v>
      </c>
      <c r="D166" s="192" t="s">
        <v>140</v>
      </c>
      <c r="E166" s="193" t="s">
        <v>293</v>
      </c>
      <c r="F166" s="194" t="s">
        <v>294</v>
      </c>
      <c r="G166" s="195" t="s">
        <v>207</v>
      </c>
      <c r="H166" s="196">
        <v>50</v>
      </c>
      <c r="I166" s="197"/>
      <c r="J166" s="198">
        <f t="shared" si="30"/>
        <v>0</v>
      </c>
      <c r="K166" s="199"/>
      <c r="L166" s="36"/>
      <c r="M166" s="200" t="s">
        <v>1</v>
      </c>
      <c r="N166" s="201" t="s">
        <v>39</v>
      </c>
      <c r="O166" s="72"/>
      <c r="P166" s="202">
        <f t="shared" si="31"/>
        <v>0</v>
      </c>
      <c r="Q166" s="202">
        <v>0</v>
      </c>
      <c r="R166" s="202">
        <f t="shared" si="32"/>
        <v>0</v>
      </c>
      <c r="S166" s="202">
        <v>2.1299999999999999E-3</v>
      </c>
      <c r="T166" s="203">
        <f t="shared" si="33"/>
        <v>0.1065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193</v>
      </c>
      <c r="AT166" s="204" t="s">
        <v>140</v>
      </c>
      <c r="AU166" s="204" t="s">
        <v>145</v>
      </c>
      <c r="AY166" s="14" t="s">
        <v>137</v>
      </c>
      <c r="BE166" s="205">
        <f t="shared" si="34"/>
        <v>0</v>
      </c>
      <c r="BF166" s="205">
        <f t="shared" si="35"/>
        <v>0</v>
      </c>
      <c r="BG166" s="205">
        <f t="shared" si="36"/>
        <v>0</v>
      </c>
      <c r="BH166" s="205">
        <f t="shared" si="37"/>
        <v>0</v>
      </c>
      <c r="BI166" s="205">
        <f t="shared" si="38"/>
        <v>0</v>
      </c>
      <c r="BJ166" s="14" t="s">
        <v>145</v>
      </c>
      <c r="BK166" s="205">
        <f t="shared" si="39"/>
        <v>0</v>
      </c>
      <c r="BL166" s="14" t="s">
        <v>193</v>
      </c>
      <c r="BM166" s="204" t="s">
        <v>793</v>
      </c>
    </row>
    <row r="167" spans="1:65" s="2" customFormat="1" ht="24.2" customHeight="1">
      <c r="A167" s="31"/>
      <c r="B167" s="32"/>
      <c r="C167" s="192" t="s">
        <v>274</v>
      </c>
      <c r="D167" s="192" t="s">
        <v>140</v>
      </c>
      <c r="E167" s="193" t="s">
        <v>297</v>
      </c>
      <c r="F167" s="194" t="s">
        <v>298</v>
      </c>
      <c r="G167" s="195" t="s">
        <v>207</v>
      </c>
      <c r="H167" s="196">
        <v>5</v>
      </c>
      <c r="I167" s="197"/>
      <c r="J167" s="198">
        <f t="shared" si="30"/>
        <v>0</v>
      </c>
      <c r="K167" s="199"/>
      <c r="L167" s="36"/>
      <c r="M167" s="200" t="s">
        <v>1</v>
      </c>
      <c r="N167" s="201" t="s">
        <v>39</v>
      </c>
      <c r="O167" s="72"/>
      <c r="P167" s="202">
        <f t="shared" si="31"/>
        <v>0</v>
      </c>
      <c r="Q167" s="202">
        <v>0</v>
      </c>
      <c r="R167" s="202">
        <f t="shared" si="32"/>
        <v>0</v>
      </c>
      <c r="S167" s="202">
        <v>4.9699999999999996E-3</v>
      </c>
      <c r="T167" s="203">
        <f t="shared" si="33"/>
        <v>2.4849999999999997E-2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4" t="s">
        <v>193</v>
      </c>
      <c r="AT167" s="204" t="s">
        <v>140</v>
      </c>
      <c r="AU167" s="204" t="s">
        <v>145</v>
      </c>
      <c r="AY167" s="14" t="s">
        <v>137</v>
      </c>
      <c r="BE167" s="205">
        <f t="shared" si="34"/>
        <v>0</v>
      </c>
      <c r="BF167" s="205">
        <f t="shared" si="35"/>
        <v>0</v>
      </c>
      <c r="BG167" s="205">
        <f t="shared" si="36"/>
        <v>0</v>
      </c>
      <c r="BH167" s="205">
        <f t="shared" si="37"/>
        <v>0</v>
      </c>
      <c r="BI167" s="205">
        <f t="shared" si="38"/>
        <v>0</v>
      </c>
      <c r="BJ167" s="14" t="s">
        <v>145</v>
      </c>
      <c r="BK167" s="205">
        <f t="shared" si="39"/>
        <v>0</v>
      </c>
      <c r="BL167" s="14" t="s">
        <v>193</v>
      </c>
      <c r="BM167" s="204" t="s">
        <v>794</v>
      </c>
    </row>
    <row r="168" spans="1:65" s="2" customFormat="1" ht="21.75" customHeight="1">
      <c r="A168" s="31"/>
      <c r="B168" s="32"/>
      <c r="C168" s="192" t="s">
        <v>278</v>
      </c>
      <c r="D168" s="192" t="s">
        <v>140</v>
      </c>
      <c r="E168" s="193" t="s">
        <v>647</v>
      </c>
      <c r="F168" s="194" t="s">
        <v>306</v>
      </c>
      <c r="G168" s="195" t="s">
        <v>268</v>
      </c>
      <c r="H168" s="196">
        <v>15</v>
      </c>
      <c r="I168" s="197"/>
      <c r="J168" s="198">
        <f t="shared" si="30"/>
        <v>0</v>
      </c>
      <c r="K168" s="199"/>
      <c r="L168" s="36"/>
      <c r="M168" s="200" t="s">
        <v>1</v>
      </c>
      <c r="N168" s="201" t="s">
        <v>39</v>
      </c>
      <c r="O168" s="72"/>
      <c r="P168" s="202">
        <f t="shared" si="31"/>
        <v>0</v>
      </c>
      <c r="Q168" s="202">
        <v>4.2000000000000002E-4</v>
      </c>
      <c r="R168" s="202">
        <f t="shared" si="32"/>
        <v>6.3E-3</v>
      </c>
      <c r="S168" s="202">
        <v>0</v>
      </c>
      <c r="T168" s="203">
        <f t="shared" si="3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193</v>
      </c>
      <c r="AT168" s="204" t="s">
        <v>140</v>
      </c>
      <c r="AU168" s="204" t="s">
        <v>145</v>
      </c>
      <c r="AY168" s="14" t="s">
        <v>137</v>
      </c>
      <c r="BE168" s="205">
        <f t="shared" si="34"/>
        <v>0</v>
      </c>
      <c r="BF168" s="205">
        <f t="shared" si="35"/>
        <v>0</v>
      </c>
      <c r="BG168" s="205">
        <f t="shared" si="36"/>
        <v>0</v>
      </c>
      <c r="BH168" s="205">
        <f t="shared" si="37"/>
        <v>0</v>
      </c>
      <c r="BI168" s="205">
        <f t="shared" si="38"/>
        <v>0</v>
      </c>
      <c r="BJ168" s="14" t="s">
        <v>145</v>
      </c>
      <c r="BK168" s="205">
        <f t="shared" si="39"/>
        <v>0</v>
      </c>
      <c r="BL168" s="14" t="s">
        <v>193</v>
      </c>
      <c r="BM168" s="204" t="s">
        <v>795</v>
      </c>
    </row>
    <row r="169" spans="1:65" s="2" customFormat="1" ht="24.2" customHeight="1">
      <c r="A169" s="31"/>
      <c r="B169" s="32"/>
      <c r="C169" s="192" t="s">
        <v>283</v>
      </c>
      <c r="D169" s="192" t="s">
        <v>140</v>
      </c>
      <c r="E169" s="193" t="s">
        <v>309</v>
      </c>
      <c r="F169" s="194" t="s">
        <v>310</v>
      </c>
      <c r="G169" s="195" t="s">
        <v>202</v>
      </c>
      <c r="H169" s="196">
        <v>211</v>
      </c>
      <c r="I169" s="197"/>
      <c r="J169" s="198">
        <f t="shared" si="30"/>
        <v>0</v>
      </c>
      <c r="K169" s="199"/>
      <c r="L169" s="36"/>
      <c r="M169" s="200" t="s">
        <v>1</v>
      </c>
      <c r="N169" s="201" t="s">
        <v>39</v>
      </c>
      <c r="O169" s="72"/>
      <c r="P169" s="202">
        <f t="shared" si="31"/>
        <v>0</v>
      </c>
      <c r="Q169" s="202">
        <v>3.7039999999999998E-5</v>
      </c>
      <c r="R169" s="202">
        <f t="shared" si="32"/>
        <v>7.8154399999999999E-3</v>
      </c>
      <c r="S169" s="202">
        <v>0</v>
      </c>
      <c r="T169" s="203">
        <f t="shared" si="3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193</v>
      </c>
      <c r="AT169" s="204" t="s">
        <v>140</v>
      </c>
      <c r="AU169" s="204" t="s">
        <v>145</v>
      </c>
      <c r="AY169" s="14" t="s">
        <v>137</v>
      </c>
      <c r="BE169" s="205">
        <f t="shared" si="34"/>
        <v>0</v>
      </c>
      <c r="BF169" s="205">
        <f t="shared" si="35"/>
        <v>0</v>
      </c>
      <c r="BG169" s="205">
        <f t="shared" si="36"/>
        <v>0</v>
      </c>
      <c r="BH169" s="205">
        <f t="shared" si="37"/>
        <v>0</v>
      </c>
      <c r="BI169" s="205">
        <f t="shared" si="38"/>
        <v>0</v>
      </c>
      <c r="BJ169" s="14" t="s">
        <v>145</v>
      </c>
      <c r="BK169" s="205">
        <f t="shared" si="39"/>
        <v>0</v>
      </c>
      <c r="BL169" s="14" t="s">
        <v>193</v>
      </c>
      <c r="BM169" s="204" t="s">
        <v>796</v>
      </c>
    </row>
    <row r="170" spans="1:65" s="2" customFormat="1" ht="24.2" customHeight="1">
      <c r="A170" s="31"/>
      <c r="B170" s="32"/>
      <c r="C170" s="206" t="s">
        <v>281</v>
      </c>
      <c r="D170" s="206" t="s">
        <v>147</v>
      </c>
      <c r="E170" s="207" t="s">
        <v>313</v>
      </c>
      <c r="F170" s="208" t="s">
        <v>314</v>
      </c>
      <c r="G170" s="209" t="s">
        <v>202</v>
      </c>
      <c r="H170" s="210">
        <v>211</v>
      </c>
      <c r="I170" s="211"/>
      <c r="J170" s="212">
        <f t="shared" si="30"/>
        <v>0</v>
      </c>
      <c r="K170" s="213"/>
      <c r="L170" s="214"/>
      <c r="M170" s="215" t="s">
        <v>1</v>
      </c>
      <c r="N170" s="216" t="s">
        <v>39</v>
      </c>
      <c r="O170" s="72"/>
      <c r="P170" s="202">
        <f t="shared" si="31"/>
        <v>0</v>
      </c>
      <c r="Q170" s="202">
        <v>2.5000000000000001E-4</v>
      </c>
      <c r="R170" s="202">
        <f t="shared" si="32"/>
        <v>5.2749999999999998E-2</v>
      </c>
      <c r="S170" s="202">
        <v>0</v>
      </c>
      <c r="T170" s="203">
        <f t="shared" si="3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4" t="s">
        <v>281</v>
      </c>
      <c r="AT170" s="204" t="s">
        <v>147</v>
      </c>
      <c r="AU170" s="204" t="s">
        <v>145</v>
      </c>
      <c r="AY170" s="14" t="s">
        <v>137</v>
      </c>
      <c r="BE170" s="205">
        <f t="shared" si="34"/>
        <v>0</v>
      </c>
      <c r="BF170" s="205">
        <f t="shared" si="35"/>
        <v>0</v>
      </c>
      <c r="BG170" s="205">
        <f t="shared" si="36"/>
        <v>0</v>
      </c>
      <c r="BH170" s="205">
        <f t="shared" si="37"/>
        <v>0</v>
      </c>
      <c r="BI170" s="205">
        <f t="shared" si="38"/>
        <v>0</v>
      </c>
      <c r="BJ170" s="14" t="s">
        <v>145</v>
      </c>
      <c r="BK170" s="205">
        <f t="shared" si="39"/>
        <v>0</v>
      </c>
      <c r="BL170" s="14" t="s">
        <v>193</v>
      </c>
      <c r="BM170" s="204" t="s">
        <v>797</v>
      </c>
    </row>
    <row r="171" spans="1:65" s="2" customFormat="1" ht="24.2" customHeight="1">
      <c r="A171" s="31"/>
      <c r="B171" s="32"/>
      <c r="C171" s="192" t="s">
        <v>292</v>
      </c>
      <c r="D171" s="192" t="s">
        <v>140</v>
      </c>
      <c r="E171" s="193" t="s">
        <v>317</v>
      </c>
      <c r="F171" s="194" t="s">
        <v>318</v>
      </c>
      <c r="G171" s="195" t="s">
        <v>261</v>
      </c>
      <c r="H171" s="217"/>
      <c r="I171" s="197"/>
      <c r="J171" s="198">
        <f t="shared" si="30"/>
        <v>0</v>
      </c>
      <c r="K171" s="199"/>
      <c r="L171" s="36"/>
      <c r="M171" s="200" t="s">
        <v>1</v>
      </c>
      <c r="N171" s="201" t="s">
        <v>39</v>
      </c>
      <c r="O171" s="72"/>
      <c r="P171" s="202">
        <f t="shared" si="31"/>
        <v>0</v>
      </c>
      <c r="Q171" s="202">
        <v>0</v>
      </c>
      <c r="R171" s="202">
        <f t="shared" si="32"/>
        <v>0</v>
      </c>
      <c r="S171" s="202">
        <v>0</v>
      </c>
      <c r="T171" s="203">
        <f t="shared" si="3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193</v>
      </c>
      <c r="AT171" s="204" t="s">
        <v>140</v>
      </c>
      <c r="AU171" s="204" t="s">
        <v>145</v>
      </c>
      <c r="AY171" s="14" t="s">
        <v>137</v>
      </c>
      <c r="BE171" s="205">
        <f t="shared" si="34"/>
        <v>0</v>
      </c>
      <c r="BF171" s="205">
        <f t="shared" si="35"/>
        <v>0</v>
      </c>
      <c r="BG171" s="205">
        <f t="shared" si="36"/>
        <v>0</v>
      </c>
      <c r="BH171" s="205">
        <f t="shared" si="37"/>
        <v>0</v>
      </c>
      <c r="BI171" s="205">
        <f t="shared" si="38"/>
        <v>0</v>
      </c>
      <c r="BJ171" s="14" t="s">
        <v>145</v>
      </c>
      <c r="BK171" s="205">
        <f t="shared" si="39"/>
        <v>0</v>
      </c>
      <c r="BL171" s="14" t="s">
        <v>193</v>
      </c>
      <c r="BM171" s="204" t="s">
        <v>798</v>
      </c>
    </row>
    <row r="172" spans="1:65" s="12" customFormat="1" ht="22.9" customHeight="1">
      <c r="B172" s="176"/>
      <c r="C172" s="177"/>
      <c r="D172" s="178" t="s">
        <v>72</v>
      </c>
      <c r="E172" s="190" t="s">
        <v>320</v>
      </c>
      <c r="F172" s="190" t="s">
        <v>321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SUM(P173:P211)</f>
        <v>0</v>
      </c>
      <c r="Q172" s="184"/>
      <c r="R172" s="185">
        <f>SUM(R173:R211)</f>
        <v>4.027206800000001</v>
      </c>
      <c r="S172" s="184"/>
      <c r="T172" s="186">
        <f>SUM(T173:T211)</f>
        <v>11.77563</v>
      </c>
      <c r="AR172" s="187" t="s">
        <v>145</v>
      </c>
      <c r="AT172" s="188" t="s">
        <v>72</v>
      </c>
      <c r="AU172" s="188" t="s">
        <v>81</v>
      </c>
      <c r="AY172" s="187" t="s">
        <v>137</v>
      </c>
      <c r="BK172" s="189">
        <f>SUM(BK173:BK211)</f>
        <v>0</v>
      </c>
    </row>
    <row r="173" spans="1:65" s="2" customFormat="1" ht="24.2" customHeight="1">
      <c r="A173" s="31"/>
      <c r="B173" s="32"/>
      <c r="C173" s="192" t="s">
        <v>296</v>
      </c>
      <c r="D173" s="192" t="s">
        <v>140</v>
      </c>
      <c r="E173" s="193" t="s">
        <v>323</v>
      </c>
      <c r="F173" s="194" t="s">
        <v>324</v>
      </c>
      <c r="G173" s="195" t="s">
        <v>325</v>
      </c>
      <c r="H173" s="196">
        <v>56</v>
      </c>
      <c r="I173" s="197"/>
      <c r="J173" s="198">
        <f t="shared" ref="J173:J211" si="40">ROUND(I173*H173,2)</f>
        <v>0</v>
      </c>
      <c r="K173" s="199"/>
      <c r="L173" s="36"/>
      <c r="M173" s="200" t="s">
        <v>1</v>
      </c>
      <c r="N173" s="201" t="s">
        <v>39</v>
      </c>
      <c r="O173" s="72"/>
      <c r="P173" s="202">
        <f t="shared" ref="P173:P211" si="41">O173*H173</f>
        <v>0</v>
      </c>
      <c r="Q173" s="202">
        <v>0</v>
      </c>
      <c r="R173" s="202">
        <f t="shared" ref="R173:R211" si="42">Q173*H173</f>
        <v>0</v>
      </c>
      <c r="S173" s="202">
        <v>1.933E-2</v>
      </c>
      <c r="T173" s="203">
        <f t="shared" ref="T173:T211" si="43">S173*H173</f>
        <v>1.0824799999999999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193</v>
      </c>
      <c r="AT173" s="204" t="s">
        <v>140</v>
      </c>
      <c r="AU173" s="204" t="s">
        <v>145</v>
      </c>
      <c r="AY173" s="14" t="s">
        <v>137</v>
      </c>
      <c r="BE173" s="205">
        <f t="shared" ref="BE173:BE211" si="44">IF(N173="základná",J173,0)</f>
        <v>0</v>
      </c>
      <c r="BF173" s="205">
        <f t="shared" ref="BF173:BF211" si="45">IF(N173="znížená",J173,0)</f>
        <v>0</v>
      </c>
      <c r="BG173" s="205">
        <f t="shared" ref="BG173:BG211" si="46">IF(N173="zákl. prenesená",J173,0)</f>
        <v>0</v>
      </c>
      <c r="BH173" s="205">
        <f t="shared" ref="BH173:BH211" si="47">IF(N173="zníž. prenesená",J173,0)</f>
        <v>0</v>
      </c>
      <c r="BI173" s="205">
        <f t="shared" ref="BI173:BI211" si="48">IF(N173="nulová",J173,0)</f>
        <v>0</v>
      </c>
      <c r="BJ173" s="14" t="s">
        <v>145</v>
      </c>
      <c r="BK173" s="205">
        <f t="shared" ref="BK173:BK211" si="49">ROUND(I173*H173,2)</f>
        <v>0</v>
      </c>
      <c r="BL173" s="14" t="s">
        <v>193</v>
      </c>
      <c r="BM173" s="204" t="s">
        <v>799</v>
      </c>
    </row>
    <row r="174" spans="1:65" s="2" customFormat="1" ht="24.2" customHeight="1">
      <c r="A174" s="31"/>
      <c r="B174" s="32"/>
      <c r="C174" s="192" t="s">
        <v>300</v>
      </c>
      <c r="D174" s="192" t="s">
        <v>140</v>
      </c>
      <c r="E174" s="193" t="s">
        <v>653</v>
      </c>
      <c r="F174" s="194" t="s">
        <v>654</v>
      </c>
      <c r="G174" s="195" t="s">
        <v>202</v>
      </c>
      <c r="H174" s="196">
        <v>56</v>
      </c>
      <c r="I174" s="197"/>
      <c r="J174" s="198">
        <f t="shared" si="40"/>
        <v>0</v>
      </c>
      <c r="K174" s="199"/>
      <c r="L174" s="36"/>
      <c r="M174" s="200" t="s">
        <v>1</v>
      </c>
      <c r="N174" s="201" t="s">
        <v>39</v>
      </c>
      <c r="O174" s="72"/>
      <c r="P174" s="202">
        <f t="shared" si="41"/>
        <v>0</v>
      </c>
      <c r="Q174" s="202">
        <v>2.8420000000000002E-4</v>
      </c>
      <c r="R174" s="202">
        <f t="shared" si="42"/>
        <v>1.5915200000000001E-2</v>
      </c>
      <c r="S174" s="202">
        <v>0</v>
      </c>
      <c r="T174" s="203">
        <f t="shared" si="4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4" t="s">
        <v>193</v>
      </c>
      <c r="AT174" s="204" t="s">
        <v>140</v>
      </c>
      <c r="AU174" s="204" t="s">
        <v>145</v>
      </c>
      <c r="AY174" s="14" t="s">
        <v>137</v>
      </c>
      <c r="BE174" s="205">
        <f t="shared" si="44"/>
        <v>0</v>
      </c>
      <c r="BF174" s="205">
        <f t="shared" si="45"/>
        <v>0</v>
      </c>
      <c r="BG174" s="205">
        <f t="shared" si="46"/>
        <v>0</v>
      </c>
      <c r="BH174" s="205">
        <f t="shared" si="47"/>
        <v>0</v>
      </c>
      <c r="BI174" s="205">
        <f t="shared" si="48"/>
        <v>0</v>
      </c>
      <c r="BJ174" s="14" t="s">
        <v>145</v>
      </c>
      <c r="BK174" s="205">
        <f t="shared" si="49"/>
        <v>0</v>
      </c>
      <c r="BL174" s="14" t="s">
        <v>193</v>
      </c>
      <c r="BM174" s="204" t="s">
        <v>800</v>
      </c>
    </row>
    <row r="175" spans="1:65" s="2" customFormat="1" ht="24.2" customHeight="1">
      <c r="A175" s="31"/>
      <c r="B175" s="32"/>
      <c r="C175" s="206" t="s">
        <v>304</v>
      </c>
      <c r="D175" s="206" t="s">
        <v>147</v>
      </c>
      <c r="E175" s="207" t="s">
        <v>656</v>
      </c>
      <c r="F175" s="208" t="s">
        <v>657</v>
      </c>
      <c r="G175" s="209" t="s">
        <v>202</v>
      </c>
      <c r="H175" s="210">
        <v>56</v>
      </c>
      <c r="I175" s="211"/>
      <c r="J175" s="212">
        <f t="shared" si="40"/>
        <v>0</v>
      </c>
      <c r="K175" s="213"/>
      <c r="L175" s="214"/>
      <c r="M175" s="215" t="s">
        <v>1</v>
      </c>
      <c r="N175" s="216" t="s">
        <v>39</v>
      </c>
      <c r="O175" s="72"/>
      <c r="P175" s="202">
        <f t="shared" si="41"/>
        <v>0</v>
      </c>
      <c r="Q175" s="202">
        <v>2.5499999999999998E-2</v>
      </c>
      <c r="R175" s="202">
        <f t="shared" si="42"/>
        <v>1.4279999999999999</v>
      </c>
      <c r="S175" s="202">
        <v>0</v>
      </c>
      <c r="T175" s="203">
        <f t="shared" si="4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4" t="s">
        <v>281</v>
      </c>
      <c r="AT175" s="204" t="s">
        <v>147</v>
      </c>
      <c r="AU175" s="204" t="s">
        <v>145</v>
      </c>
      <c r="AY175" s="14" t="s">
        <v>137</v>
      </c>
      <c r="BE175" s="205">
        <f t="shared" si="44"/>
        <v>0</v>
      </c>
      <c r="BF175" s="205">
        <f t="shared" si="45"/>
        <v>0</v>
      </c>
      <c r="BG175" s="205">
        <f t="shared" si="46"/>
        <v>0</v>
      </c>
      <c r="BH175" s="205">
        <f t="shared" si="47"/>
        <v>0</v>
      </c>
      <c r="BI175" s="205">
        <f t="shared" si="48"/>
        <v>0</v>
      </c>
      <c r="BJ175" s="14" t="s">
        <v>145</v>
      </c>
      <c r="BK175" s="205">
        <f t="shared" si="49"/>
        <v>0</v>
      </c>
      <c r="BL175" s="14" t="s">
        <v>193</v>
      </c>
      <c r="BM175" s="204" t="s">
        <v>801</v>
      </c>
    </row>
    <row r="176" spans="1:65" s="2" customFormat="1" ht="24.2" customHeight="1">
      <c r="A176" s="31"/>
      <c r="B176" s="32"/>
      <c r="C176" s="192" t="s">
        <v>308</v>
      </c>
      <c r="D176" s="192" t="s">
        <v>140</v>
      </c>
      <c r="E176" s="193" t="s">
        <v>659</v>
      </c>
      <c r="F176" s="194" t="s">
        <v>660</v>
      </c>
      <c r="G176" s="195" t="s">
        <v>202</v>
      </c>
      <c r="H176" s="196">
        <v>62</v>
      </c>
      <c r="I176" s="197"/>
      <c r="J176" s="198">
        <f t="shared" si="40"/>
        <v>0</v>
      </c>
      <c r="K176" s="199"/>
      <c r="L176" s="36"/>
      <c r="M176" s="200" t="s">
        <v>1</v>
      </c>
      <c r="N176" s="201" t="s">
        <v>39</v>
      </c>
      <c r="O176" s="72"/>
      <c r="P176" s="202">
        <f t="shared" si="41"/>
        <v>0</v>
      </c>
      <c r="Q176" s="202">
        <v>0</v>
      </c>
      <c r="R176" s="202">
        <f t="shared" si="42"/>
        <v>0</v>
      </c>
      <c r="S176" s="202">
        <v>0</v>
      </c>
      <c r="T176" s="203">
        <f t="shared" si="4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193</v>
      </c>
      <c r="AT176" s="204" t="s">
        <v>140</v>
      </c>
      <c r="AU176" s="204" t="s">
        <v>145</v>
      </c>
      <c r="AY176" s="14" t="s">
        <v>137</v>
      </c>
      <c r="BE176" s="205">
        <f t="shared" si="44"/>
        <v>0</v>
      </c>
      <c r="BF176" s="205">
        <f t="shared" si="45"/>
        <v>0</v>
      </c>
      <c r="BG176" s="205">
        <f t="shared" si="46"/>
        <v>0</v>
      </c>
      <c r="BH176" s="205">
        <f t="shared" si="47"/>
        <v>0</v>
      </c>
      <c r="BI176" s="205">
        <f t="shared" si="48"/>
        <v>0</v>
      </c>
      <c r="BJ176" s="14" t="s">
        <v>145</v>
      </c>
      <c r="BK176" s="205">
        <f t="shared" si="49"/>
        <v>0</v>
      </c>
      <c r="BL176" s="14" t="s">
        <v>193</v>
      </c>
      <c r="BM176" s="204" t="s">
        <v>802</v>
      </c>
    </row>
    <row r="177" spans="1:65" s="2" customFormat="1" ht="24.2" customHeight="1">
      <c r="A177" s="31"/>
      <c r="B177" s="32"/>
      <c r="C177" s="206" t="s">
        <v>312</v>
      </c>
      <c r="D177" s="206" t="s">
        <v>147</v>
      </c>
      <c r="E177" s="207" t="s">
        <v>662</v>
      </c>
      <c r="F177" s="208" t="s">
        <v>663</v>
      </c>
      <c r="G177" s="209" t="s">
        <v>202</v>
      </c>
      <c r="H177" s="210">
        <v>62</v>
      </c>
      <c r="I177" s="211"/>
      <c r="J177" s="212">
        <f t="shared" si="40"/>
        <v>0</v>
      </c>
      <c r="K177" s="213"/>
      <c r="L177" s="214"/>
      <c r="M177" s="215" t="s">
        <v>1</v>
      </c>
      <c r="N177" s="216" t="s">
        <v>39</v>
      </c>
      <c r="O177" s="72"/>
      <c r="P177" s="202">
        <f t="shared" si="41"/>
        <v>0</v>
      </c>
      <c r="Q177" s="202">
        <v>1.5820000000000001E-2</v>
      </c>
      <c r="R177" s="202">
        <f t="shared" si="42"/>
        <v>0.98084000000000005</v>
      </c>
      <c r="S177" s="202">
        <v>0</v>
      </c>
      <c r="T177" s="203">
        <f t="shared" si="4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281</v>
      </c>
      <c r="AT177" s="204" t="s">
        <v>147</v>
      </c>
      <c r="AU177" s="204" t="s">
        <v>145</v>
      </c>
      <c r="AY177" s="14" t="s">
        <v>137</v>
      </c>
      <c r="BE177" s="205">
        <f t="shared" si="44"/>
        <v>0</v>
      </c>
      <c r="BF177" s="205">
        <f t="shared" si="45"/>
        <v>0</v>
      </c>
      <c r="BG177" s="205">
        <f t="shared" si="46"/>
        <v>0</v>
      </c>
      <c r="BH177" s="205">
        <f t="shared" si="47"/>
        <v>0</v>
      </c>
      <c r="BI177" s="205">
        <f t="shared" si="48"/>
        <v>0</v>
      </c>
      <c r="BJ177" s="14" t="s">
        <v>145</v>
      </c>
      <c r="BK177" s="205">
        <f t="shared" si="49"/>
        <v>0</v>
      </c>
      <c r="BL177" s="14" t="s">
        <v>193</v>
      </c>
      <c r="BM177" s="204" t="s">
        <v>803</v>
      </c>
    </row>
    <row r="178" spans="1:65" s="2" customFormat="1" ht="21.75" customHeight="1">
      <c r="A178" s="31"/>
      <c r="B178" s="32"/>
      <c r="C178" s="192" t="s">
        <v>316</v>
      </c>
      <c r="D178" s="192" t="s">
        <v>140</v>
      </c>
      <c r="E178" s="193" t="s">
        <v>356</v>
      </c>
      <c r="F178" s="194" t="s">
        <v>357</v>
      </c>
      <c r="G178" s="195" t="s">
        <v>325</v>
      </c>
      <c r="H178" s="196">
        <v>62</v>
      </c>
      <c r="I178" s="197"/>
      <c r="J178" s="198">
        <f t="shared" si="40"/>
        <v>0</v>
      </c>
      <c r="K178" s="199"/>
      <c r="L178" s="36"/>
      <c r="M178" s="200" t="s">
        <v>1</v>
      </c>
      <c r="N178" s="201" t="s">
        <v>39</v>
      </c>
      <c r="O178" s="72"/>
      <c r="P178" s="202">
        <f t="shared" si="41"/>
        <v>0</v>
      </c>
      <c r="Q178" s="202">
        <v>0</v>
      </c>
      <c r="R178" s="202">
        <f t="shared" si="42"/>
        <v>0</v>
      </c>
      <c r="S178" s="202">
        <v>3.968E-2</v>
      </c>
      <c r="T178" s="203">
        <f t="shared" si="43"/>
        <v>2.4601600000000001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4" t="s">
        <v>193</v>
      </c>
      <c r="AT178" s="204" t="s">
        <v>140</v>
      </c>
      <c r="AU178" s="204" t="s">
        <v>145</v>
      </c>
      <c r="AY178" s="14" t="s">
        <v>137</v>
      </c>
      <c r="BE178" s="205">
        <f t="shared" si="44"/>
        <v>0</v>
      </c>
      <c r="BF178" s="205">
        <f t="shared" si="45"/>
        <v>0</v>
      </c>
      <c r="BG178" s="205">
        <f t="shared" si="46"/>
        <v>0</v>
      </c>
      <c r="BH178" s="205">
        <f t="shared" si="47"/>
        <v>0</v>
      </c>
      <c r="BI178" s="205">
        <f t="shared" si="48"/>
        <v>0</v>
      </c>
      <c r="BJ178" s="14" t="s">
        <v>145</v>
      </c>
      <c r="BK178" s="205">
        <f t="shared" si="49"/>
        <v>0</v>
      </c>
      <c r="BL178" s="14" t="s">
        <v>193</v>
      </c>
      <c r="BM178" s="204" t="s">
        <v>804</v>
      </c>
    </row>
    <row r="179" spans="1:65" s="2" customFormat="1" ht="24.2" customHeight="1">
      <c r="A179" s="31"/>
      <c r="B179" s="32"/>
      <c r="C179" s="192" t="s">
        <v>322</v>
      </c>
      <c r="D179" s="192" t="s">
        <v>140</v>
      </c>
      <c r="E179" s="193" t="s">
        <v>360</v>
      </c>
      <c r="F179" s="194" t="s">
        <v>361</v>
      </c>
      <c r="G179" s="195" t="s">
        <v>325</v>
      </c>
      <c r="H179" s="196">
        <v>62</v>
      </c>
      <c r="I179" s="197"/>
      <c r="J179" s="198">
        <f t="shared" si="40"/>
        <v>0</v>
      </c>
      <c r="K179" s="199"/>
      <c r="L179" s="36"/>
      <c r="M179" s="200" t="s">
        <v>1</v>
      </c>
      <c r="N179" s="201" t="s">
        <v>39</v>
      </c>
      <c r="O179" s="72"/>
      <c r="P179" s="202">
        <f t="shared" si="41"/>
        <v>0</v>
      </c>
      <c r="Q179" s="202">
        <v>0</v>
      </c>
      <c r="R179" s="202">
        <f t="shared" si="42"/>
        <v>0</v>
      </c>
      <c r="S179" s="202">
        <v>3.4000000000000002E-2</v>
      </c>
      <c r="T179" s="203">
        <f t="shared" si="43"/>
        <v>2.1080000000000001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193</v>
      </c>
      <c r="AT179" s="204" t="s">
        <v>140</v>
      </c>
      <c r="AU179" s="204" t="s">
        <v>145</v>
      </c>
      <c r="AY179" s="14" t="s">
        <v>137</v>
      </c>
      <c r="BE179" s="205">
        <f t="shared" si="44"/>
        <v>0</v>
      </c>
      <c r="BF179" s="205">
        <f t="shared" si="45"/>
        <v>0</v>
      </c>
      <c r="BG179" s="205">
        <f t="shared" si="46"/>
        <v>0</v>
      </c>
      <c r="BH179" s="205">
        <f t="shared" si="47"/>
        <v>0</v>
      </c>
      <c r="BI179" s="205">
        <f t="shared" si="48"/>
        <v>0</v>
      </c>
      <c r="BJ179" s="14" t="s">
        <v>145</v>
      </c>
      <c r="BK179" s="205">
        <f t="shared" si="49"/>
        <v>0</v>
      </c>
      <c r="BL179" s="14" t="s">
        <v>193</v>
      </c>
      <c r="BM179" s="204" t="s">
        <v>805</v>
      </c>
    </row>
    <row r="180" spans="1:65" s="2" customFormat="1" ht="24.2" customHeight="1">
      <c r="A180" s="31"/>
      <c r="B180" s="32"/>
      <c r="C180" s="192" t="s">
        <v>327</v>
      </c>
      <c r="D180" s="192" t="s">
        <v>140</v>
      </c>
      <c r="E180" s="193" t="s">
        <v>372</v>
      </c>
      <c r="F180" s="194" t="s">
        <v>373</v>
      </c>
      <c r="G180" s="195" t="s">
        <v>325</v>
      </c>
      <c r="H180" s="196">
        <v>45</v>
      </c>
      <c r="I180" s="197"/>
      <c r="J180" s="198">
        <f t="shared" si="40"/>
        <v>0</v>
      </c>
      <c r="K180" s="199"/>
      <c r="L180" s="36"/>
      <c r="M180" s="200" t="s">
        <v>1</v>
      </c>
      <c r="N180" s="201" t="s">
        <v>39</v>
      </c>
      <c r="O180" s="72"/>
      <c r="P180" s="202">
        <f t="shared" si="41"/>
        <v>0</v>
      </c>
      <c r="Q180" s="202">
        <v>0</v>
      </c>
      <c r="R180" s="202">
        <f t="shared" si="42"/>
        <v>0</v>
      </c>
      <c r="S180" s="202">
        <v>1.9460000000000002E-2</v>
      </c>
      <c r="T180" s="203">
        <f t="shared" si="43"/>
        <v>0.87570000000000003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193</v>
      </c>
      <c r="AT180" s="204" t="s">
        <v>140</v>
      </c>
      <c r="AU180" s="204" t="s">
        <v>145</v>
      </c>
      <c r="AY180" s="14" t="s">
        <v>137</v>
      </c>
      <c r="BE180" s="205">
        <f t="shared" si="44"/>
        <v>0</v>
      </c>
      <c r="BF180" s="205">
        <f t="shared" si="45"/>
        <v>0</v>
      </c>
      <c r="BG180" s="205">
        <f t="shared" si="46"/>
        <v>0</v>
      </c>
      <c r="BH180" s="205">
        <f t="shared" si="47"/>
        <v>0</v>
      </c>
      <c r="BI180" s="205">
        <f t="shared" si="48"/>
        <v>0</v>
      </c>
      <c r="BJ180" s="14" t="s">
        <v>145</v>
      </c>
      <c r="BK180" s="205">
        <f t="shared" si="49"/>
        <v>0</v>
      </c>
      <c r="BL180" s="14" t="s">
        <v>193</v>
      </c>
      <c r="BM180" s="204" t="s">
        <v>806</v>
      </c>
    </row>
    <row r="181" spans="1:65" s="2" customFormat="1" ht="24.2" customHeight="1">
      <c r="A181" s="31"/>
      <c r="B181" s="32"/>
      <c r="C181" s="192" t="s">
        <v>331</v>
      </c>
      <c r="D181" s="192" t="s">
        <v>140</v>
      </c>
      <c r="E181" s="193" t="s">
        <v>668</v>
      </c>
      <c r="F181" s="194" t="s">
        <v>669</v>
      </c>
      <c r="G181" s="195" t="s">
        <v>202</v>
      </c>
      <c r="H181" s="196">
        <v>45</v>
      </c>
      <c r="I181" s="197"/>
      <c r="J181" s="198">
        <f t="shared" si="40"/>
        <v>0</v>
      </c>
      <c r="K181" s="199"/>
      <c r="L181" s="36"/>
      <c r="M181" s="200" t="s">
        <v>1</v>
      </c>
      <c r="N181" s="201" t="s">
        <v>39</v>
      </c>
      <c r="O181" s="72"/>
      <c r="P181" s="202">
        <f t="shared" si="41"/>
        <v>0</v>
      </c>
      <c r="Q181" s="202">
        <v>2.3019999999999998E-3</v>
      </c>
      <c r="R181" s="202">
        <f t="shared" si="42"/>
        <v>0.10358999999999999</v>
      </c>
      <c r="S181" s="202">
        <v>0</v>
      </c>
      <c r="T181" s="203">
        <f t="shared" si="4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193</v>
      </c>
      <c r="AT181" s="204" t="s">
        <v>140</v>
      </c>
      <c r="AU181" s="204" t="s">
        <v>145</v>
      </c>
      <c r="AY181" s="14" t="s">
        <v>137</v>
      </c>
      <c r="BE181" s="205">
        <f t="shared" si="44"/>
        <v>0</v>
      </c>
      <c r="BF181" s="205">
        <f t="shared" si="45"/>
        <v>0</v>
      </c>
      <c r="BG181" s="205">
        <f t="shared" si="46"/>
        <v>0</v>
      </c>
      <c r="BH181" s="205">
        <f t="shared" si="47"/>
        <v>0</v>
      </c>
      <c r="BI181" s="205">
        <f t="shared" si="48"/>
        <v>0</v>
      </c>
      <c r="BJ181" s="14" t="s">
        <v>145</v>
      </c>
      <c r="BK181" s="205">
        <f t="shared" si="49"/>
        <v>0</v>
      </c>
      <c r="BL181" s="14" t="s">
        <v>193</v>
      </c>
      <c r="BM181" s="204" t="s">
        <v>807</v>
      </c>
    </row>
    <row r="182" spans="1:65" s="2" customFormat="1" ht="16.5" customHeight="1">
      <c r="A182" s="31"/>
      <c r="B182" s="32"/>
      <c r="C182" s="206" t="s">
        <v>335</v>
      </c>
      <c r="D182" s="206" t="s">
        <v>147</v>
      </c>
      <c r="E182" s="207" t="s">
        <v>671</v>
      </c>
      <c r="F182" s="208" t="s">
        <v>672</v>
      </c>
      <c r="G182" s="209" t="s">
        <v>202</v>
      </c>
      <c r="H182" s="210">
        <v>45</v>
      </c>
      <c r="I182" s="211"/>
      <c r="J182" s="212">
        <f t="shared" si="40"/>
        <v>0</v>
      </c>
      <c r="K182" s="213"/>
      <c r="L182" s="214"/>
      <c r="M182" s="215" t="s">
        <v>1</v>
      </c>
      <c r="N182" s="216" t="s">
        <v>39</v>
      </c>
      <c r="O182" s="72"/>
      <c r="P182" s="202">
        <f t="shared" si="41"/>
        <v>0</v>
      </c>
      <c r="Q182" s="202">
        <v>1.41E-2</v>
      </c>
      <c r="R182" s="202">
        <f t="shared" si="42"/>
        <v>0.63449999999999995</v>
      </c>
      <c r="S182" s="202">
        <v>0</v>
      </c>
      <c r="T182" s="203">
        <f t="shared" si="4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4" t="s">
        <v>281</v>
      </c>
      <c r="AT182" s="204" t="s">
        <v>147</v>
      </c>
      <c r="AU182" s="204" t="s">
        <v>145</v>
      </c>
      <c r="AY182" s="14" t="s">
        <v>137</v>
      </c>
      <c r="BE182" s="205">
        <f t="shared" si="44"/>
        <v>0</v>
      </c>
      <c r="BF182" s="205">
        <f t="shared" si="45"/>
        <v>0</v>
      </c>
      <c r="BG182" s="205">
        <f t="shared" si="46"/>
        <v>0</v>
      </c>
      <c r="BH182" s="205">
        <f t="shared" si="47"/>
        <v>0</v>
      </c>
      <c r="BI182" s="205">
        <f t="shared" si="48"/>
        <v>0</v>
      </c>
      <c r="BJ182" s="14" t="s">
        <v>145</v>
      </c>
      <c r="BK182" s="205">
        <f t="shared" si="49"/>
        <v>0</v>
      </c>
      <c r="BL182" s="14" t="s">
        <v>193</v>
      </c>
      <c r="BM182" s="204" t="s">
        <v>808</v>
      </c>
    </row>
    <row r="183" spans="1:65" s="2" customFormat="1" ht="16.5" customHeight="1">
      <c r="A183" s="31"/>
      <c r="B183" s="32"/>
      <c r="C183" s="192" t="s">
        <v>339</v>
      </c>
      <c r="D183" s="192" t="s">
        <v>140</v>
      </c>
      <c r="E183" s="193" t="s">
        <v>380</v>
      </c>
      <c r="F183" s="194" t="s">
        <v>381</v>
      </c>
      <c r="G183" s="195" t="s">
        <v>325</v>
      </c>
      <c r="H183" s="196">
        <v>52</v>
      </c>
      <c r="I183" s="197"/>
      <c r="J183" s="198">
        <f t="shared" si="40"/>
        <v>0</v>
      </c>
      <c r="K183" s="199"/>
      <c r="L183" s="36"/>
      <c r="M183" s="200" t="s">
        <v>1</v>
      </c>
      <c r="N183" s="201" t="s">
        <v>39</v>
      </c>
      <c r="O183" s="72"/>
      <c r="P183" s="202">
        <f t="shared" si="41"/>
        <v>0</v>
      </c>
      <c r="Q183" s="202">
        <v>0</v>
      </c>
      <c r="R183" s="202">
        <f t="shared" si="42"/>
        <v>0</v>
      </c>
      <c r="S183" s="202">
        <v>8.7999999999999995E-2</v>
      </c>
      <c r="T183" s="203">
        <f t="shared" si="43"/>
        <v>4.5759999999999996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4" t="s">
        <v>193</v>
      </c>
      <c r="AT183" s="204" t="s">
        <v>140</v>
      </c>
      <c r="AU183" s="204" t="s">
        <v>145</v>
      </c>
      <c r="AY183" s="14" t="s">
        <v>137</v>
      </c>
      <c r="BE183" s="205">
        <f t="shared" si="44"/>
        <v>0</v>
      </c>
      <c r="BF183" s="205">
        <f t="shared" si="45"/>
        <v>0</v>
      </c>
      <c r="BG183" s="205">
        <f t="shared" si="46"/>
        <v>0</v>
      </c>
      <c r="BH183" s="205">
        <f t="shared" si="47"/>
        <v>0</v>
      </c>
      <c r="BI183" s="205">
        <f t="shared" si="48"/>
        <v>0</v>
      </c>
      <c r="BJ183" s="14" t="s">
        <v>145</v>
      </c>
      <c r="BK183" s="205">
        <f t="shared" si="49"/>
        <v>0</v>
      </c>
      <c r="BL183" s="14" t="s">
        <v>193</v>
      </c>
      <c r="BM183" s="204" t="s">
        <v>809</v>
      </c>
    </row>
    <row r="184" spans="1:65" s="2" customFormat="1" ht="16.5" customHeight="1">
      <c r="A184" s="31"/>
      <c r="B184" s="32"/>
      <c r="C184" s="192" t="s">
        <v>343</v>
      </c>
      <c r="D184" s="192" t="s">
        <v>140</v>
      </c>
      <c r="E184" s="193" t="s">
        <v>384</v>
      </c>
      <c r="F184" s="194" t="s">
        <v>385</v>
      </c>
      <c r="G184" s="195" t="s">
        <v>325</v>
      </c>
      <c r="H184" s="196">
        <v>52</v>
      </c>
      <c r="I184" s="197"/>
      <c r="J184" s="198">
        <f t="shared" si="40"/>
        <v>0</v>
      </c>
      <c r="K184" s="199"/>
      <c r="L184" s="36"/>
      <c r="M184" s="200" t="s">
        <v>1</v>
      </c>
      <c r="N184" s="201" t="s">
        <v>39</v>
      </c>
      <c r="O184" s="72"/>
      <c r="P184" s="202">
        <f t="shared" si="41"/>
        <v>0</v>
      </c>
      <c r="Q184" s="202">
        <v>5.1000000000000004E-4</v>
      </c>
      <c r="R184" s="202">
        <f t="shared" si="42"/>
        <v>2.6520000000000002E-2</v>
      </c>
      <c r="S184" s="202">
        <v>0</v>
      </c>
      <c r="T184" s="203">
        <f t="shared" si="4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4" t="s">
        <v>193</v>
      </c>
      <c r="AT184" s="204" t="s">
        <v>140</v>
      </c>
      <c r="AU184" s="204" t="s">
        <v>145</v>
      </c>
      <c r="AY184" s="14" t="s">
        <v>137</v>
      </c>
      <c r="BE184" s="205">
        <f t="shared" si="44"/>
        <v>0</v>
      </c>
      <c r="BF184" s="205">
        <f t="shared" si="45"/>
        <v>0</v>
      </c>
      <c r="BG184" s="205">
        <f t="shared" si="46"/>
        <v>0</v>
      </c>
      <c r="BH184" s="205">
        <f t="shared" si="47"/>
        <v>0</v>
      </c>
      <c r="BI184" s="205">
        <f t="shared" si="48"/>
        <v>0</v>
      </c>
      <c r="BJ184" s="14" t="s">
        <v>145</v>
      </c>
      <c r="BK184" s="205">
        <f t="shared" si="49"/>
        <v>0</v>
      </c>
      <c r="BL184" s="14" t="s">
        <v>193</v>
      </c>
      <c r="BM184" s="204" t="s">
        <v>810</v>
      </c>
    </row>
    <row r="185" spans="1:65" s="2" customFormat="1" ht="16.5" customHeight="1">
      <c r="A185" s="31"/>
      <c r="B185" s="32"/>
      <c r="C185" s="192" t="s">
        <v>347</v>
      </c>
      <c r="D185" s="192" t="s">
        <v>140</v>
      </c>
      <c r="E185" s="193" t="s">
        <v>396</v>
      </c>
      <c r="F185" s="194" t="s">
        <v>397</v>
      </c>
      <c r="G185" s="195" t="s">
        <v>202</v>
      </c>
      <c r="H185" s="196">
        <v>56</v>
      </c>
      <c r="I185" s="197"/>
      <c r="J185" s="198">
        <f t="shared" si="40"/>
        <v>0</v>
      </c>
      <c r="K185" s="199"/>
      <c r="L185" s="36"/>
      <c r="M185" s="200" t="s">
        <v>1</v>
      </c>
      <c r="N185" s="201" t="s">
        <v>39</v>
      </c>
      <c r="O185" s="72"/>
      <c r="P185" s="202">
        <f t="shared" si="41"/>
        <v>0</v>
      </c>
      <c r="Q185" s="202">
        <v>0</v>
      </c>
      <c r="R185" s="202">
        <f t="shared" si="42"/>
        <v>0</v>
      </c>
      <c r="S185" s="202">
        <v>0</v>
      </c>
      <c r="T185" s="203">
        <f t="shared" si="4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193</v>
      </c>
      <c r="AT185" s="204" t="s">
        <v>140</v>
      </c>
      <c r="AU185" s="204" t="s">
        <v>145</v>
      </c>
      <c r="AY185" s="14" t="s">
        <v>137</v>
      </c>
      <c r="BE185" s="205">
        <f t="shared" si="44"/>
        <v>0</v>
      </c>
      <c r="BF185" s="205">
        <f t="shared" si="45"/>
        <v>0</v>
      </c>
      <c r="BG185" s="205">
        <f t="shared" si="46"/>
        <v>0</v>
      </c>
      <c r="BH185" s="205">
        <f t="shared" si="47"/>
        <v>0</v>
      </c>
      <c r="BI185" s="205">
        <f t="shared" si="48"/>
        <v>0</v>
      </c>
      <c r="BJ185" s="14" t="s">
        <v>145</v>
      </c>
      <c r="BK185" s="205">
        <f t="shared" si="49"/>
        <v>0</v>
      </c>
      <c r="BL185" s="14" t="s">
        <v>193</v>
      </c>
      <c r="BM185" s="204" t="s">
        <v>811</v>
      </c>
    </row>
    <row r="186" spans="1:65" s="2" customFormat="1" ht="16.5" customHeight="1">
      <c r="A186" s="31"/>
      <c r="B186" s="32"/>
      <c r="C186" s="206" t="s">
        <v>351</v>
      </c>
      <c r="D186" s="206" t="s">
        <v>147</v>
      </c>
      <c r="E186" s="207" t="s">
        <v>400</v>
      </c>
      <c r="F186" s="208" t="s">
        <v>401</v>
      </c>
      <c r="G186" s="209" t="s">
        <v>202</v>
      </c>
      <c r="H186" s="210">
        <v>56</v>
      </c>
      <c r="I186" s="211"/>
      <c r="J186" s="212">
        <f t="shared" si="40"/>
        <v>0</v>
      </c>
      <c r="K186" s="213"/>
      <c r="L186" s="214"/>
      <c r="M186" s="215" t="s">
        <v>1</v>
      </c>
      <c r="N186" s="216" t="s">
        <v>39</v>
      </c>
      <c r="O186" s="72"/>
      <c r="P186" s="202">
        <f t="shared" si="41"/>
        <v>0</v>
      </c>
      <c r="Q186" s="202">
        <v>2E-3</v>
      </c>
      <c r="R186" s="202">
        <f t="shared" si="42"/>
        <v>0.112</v>
      </c>
      <c r="S186" s="202">
        <v>0</v>
      </c>
      <c r="T186" s="203">
        <f t="shared" si="4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4" t="s">
        <v>281</v>
      </c>
      <c r="AT186" s="204" t="s">
        <v>147</v>
      </c>
      <c r="AU186" s="204" t="s">
        <v>145</v>
      </c>
      <c r="AY186" s="14" t="s">
        <v>137</v>
      </c>
      <c r="BE186" s="205">
        <f t="shared" si="44"/>
        <v>0</v>
      </c>
      <c r="BF186" s="205">
        <f t="shared" si="45"/>
        <v>0</v>
      </c>
      <c r="BG186" s="205">
        <f t="shared" si="46"/>
        <v>0</v>
      </c>
      <c r="BH186" s="205">
        <f t="shared" si="47"/>
        <v>0</v>
      </c>
      <c r="BI186" s="205">
        <f t="shared" si="48"/>
        <v>0</v>
      </c>
      <c r="BJ186" s="14" t="s">
        <v>145</v>
      </c>
      <c r="BK186" s="205">
        <f t="shared" si="49"/>
        <v>0</v>
      </c>
      <c r="BL186" s="14" t="s">
        <v>193</v>
      </c>
      <c r="BM186" s="204" t="s">
        <v>812</v>
      </c>
    </row>
    <row r="187" spans="1:65" s="2" customFormat="1" ht="24.2" customHeight="1">
      <c r="A187" s="31"/>
      <c r="B187" s="32"/>
      <c r="C187" s="192" t="s">
        <v>355</v>
      </c>
      <c r="D187" s="192" t="s">
        <v>140</v>
      </c>
      <c r="E187" s="193" t="s">
        <v>404</v>
      </c>
      <c r="F187" s="194" t="s">
        <v>405</v>
      </c>
      <c r="G187" s="195" t="s">
        <v>202</v>
      </c>
      <c r="H187" s="196">
        <v>348</v>
      </c>
      <c r="I187" s="197"/>
      <c r="J187" s="198">
        <f t="shared" si="40"/>
        <v>0</v>
      </c>
      <c r="K187" s="199"/>
      <c r="L187" s="36"/>
      <c r="M187" s="200" t="s">
        <v>1</v>
      </c>
      <c r="N187" s="201" t="s">
        <v>39</v>
      </c>
      <c r="O187" s="72"/>
      <c r="P187" s="202">
        <f t="shared" si="41"/>
        <v>0</v>
      </c>
      <c r="Q187" s="202">
        <v>0</v>
      </c>
      <c r="R187" s="202">
        <f t="shared" si="42"/>
        <v>0</v>
      </c>
      <c r="S187" s="202">
        <v>0</v>
      </c>
      <c r="T187" s="203">
        <f t="shared" si="4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4" t="s">
        <v>193</v>
      </c>
      <c r="AT187" s="204" t="s">
        <v>140</v>
      </c>
      <c r="AU187" s="204" t="s">
        <v>145</v>
      </c>
      <c r="AY187" s="14" t="s">
        <v>137</v>
      </c>
      <c r="BE187" s="205">
        <f t="shared" si="44"/>
        <v>0</v>
      </c>
      <c r="BF187" s="205">
        <f t="shared" si="45"/>
        <v>0</v>
      </c>
      <c r="BG187" s="205">
        <f t="shared" si="46"/>
        <v>0</v>
      </c>
      <c r="BH187" s="205">
        <f t="shared" si="47"/>
        <v>0</v>
      </c>
      <c r="BI187" s="205">
        <f t="shared" si="48"/>
        <v>0</v>
      </c>
      <c r="BJ187" s="14" t="s">
        <v>145</v>
      </c>
      <c r="BK187" s="205">
        <f t="shared" si="49"/>
        <v>0</v>
      </c>
      <c r="BL187" s="14" t="s">
        <v>193</v>
      </c>
      <c r="BM187" s="204" t="s">
        <v>813</v>
      </c>
    </row>
    <row r="188" spans="1:65" s="2" customFormat="1" ht="16.5" customHeight="1">
      <c r="A188" s="31"/>
      <c r="B188" s="32"/>
      <c r="C188" s="206" t="s">
        <v>359</v>
      </c>
      <c r="D188" s="206" t="s">
        <v>147</v>
      </c>
      <c r="E188" s="207" t="s">
        <v>408</v>
      </c>
      <c r="F188" s="208" t="s">
        <v>409</v>
      </c>
      <c r="G188" s="209" t="s">
        <v>202</v>
      </c>
      <c r="H188" s="210">
        <v>56</v>
      </c>
      <c r="I188" s="211"/>
      <c r="J188" s="212">
        <f t="shared" si="40"/>
        <v>0</v>
      </c>
      <c r="K188" s="213"/>
      <c r="L188" s="214"/>
      <c r="M188" s="215" t="s">
        <v>1</v>
      </c>
      <c r="N188" s="216" t="s">
        <v>39</v>
      </c>
      <c r="O188" s="72"/>
      <c r="P188" s="202">
        <f t="shared" si="41"/>
        <v>0</v>
      </c>
      <c r="Q188" s="202">
        <v>1.9599999999999999E-3</v>
      </c>
      <c r="R188" s="202">
        <f t="shared" si="42"/>
        <v>0.10976</v>
      </c>
      <c r="S188" s="202">
        <v>0</v>
      </c>
      <c r="T188" s="203">
        <f t="shared" si="4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4" t="s">
        <v>281</v>
      </c>
      <c r="AT188" s="204" t="s">
        <v>147</v>
      </c>
      <c r="AU188" s="204" t="s">
        <v>145</v>
      </c>
      <c r="AY188" s="14" t="s">
        <v>137</v>
      </c>
      <c r="BE188" s="205">
        <f t="shared" si="44"/>
        <v>0</v>
      </c>
      <c r="BF188" s="205">
        <f t="shared" si="45"/>
        <v>0</v>
      </c>
      <c r="BG188" s="205">
        <f t="shared" si="46"/>
        <v>0</v>
      </c>
      <c r="BH188" s="205">
        <f t="shared" si="47"/>
        <v>0</v>
      </c>
      <c r="BI188" s="205">
        <f t="shared" si="48"/>
        <v>0</v>
      </c>
      <c r="BJ188" s="14" t="s">
        <v>145</v>
      </c>
      <c r="BK188" s="205">
        <f t="shared" si="49"/>
        <v>0</v>
      </c>
      <c r="BL188" s="14" t="s">
        <v>193</v>
      </c>
      <c r="BM188" s="204" t="s">
        <v>814</v>
      </c>
    </row>
    <row r="189" spans="1:65" s="2" customFormat="1" ht="24.2" customHeight="1">
      <c r="A189" s="31"/>
      <c r="B189" s="32"/>
      <c r="C189" s="206" t="s">
        <v>363</v>
      </c>
      <c r="D189" s="206" t="s">
        <v>147</v>
      </c>
      <c r="E189" s="207" t="s">
        <v>412</v>
      </c>
      <c r="F189" s="208" t="s">
        <v>413</v>
      </c>
      <c r="G189" s="209" t="s">
        <v>202</v>
      </c>
      <c r="H189" s="210">
        <v>45</v>
      </c>
      <c r="I189" s="211"/>
      <c r="J189" s="212">
        <f t="shared" si="40"/>
        <v>0</v>
      </c>
      <c r="K189" s="213"/>
      <c r="L189" s="214"/>
      <c r="M189" s="215" t="s">
        <v>1</v>
      </c>
      <c r="N189" s="216" t="s">
        <v>39</v>
      </c>
      <c r="O189" s="72"/>
      <c r="P189" s="202">
        <f t="shared" si="41"/>
        <v>0</v>
      </c>
      <c r="Q189" s="202">
        <v>2E-3</v>
      </c>
      <c r="R189" s="202">
        <f t="shared" si="42"/>
        <v>0.09</v>
      </c>
      <c r="S189" s="202">
        <v>0</v>
      </c>
      <c r="T189" s="203">
        <f t="shared" si="4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4" t="s">
        <v>281</v>
      </c>
      <c r="AT189" s="204" t="s">
        <v>147</v>
      </c>
      <c r="AU189" s="204" t="s">
        <v>145</v>
      </c>
      <c r="AY189" s="14" t="s">
        <v>137</v>
      </c>
      <c r="BE189" s="205">
        <f t="shared" si="44"/>
        <v>0</v>
      </c>
      <c r="BF189" s="205">
        <f t="shared" si="45"/>
        <v>0</v>
      </c>
      <c r="BG189" s="205">
        <f t="shared" si="46"/>
        <v>0</v>
      </c>
      <c r="BH189" s="205">
        <f t="shared" si="47"/>
        <v>0</v>
      </c>
      <c r="BI189" s="205">
        <f t="shared" si="48"/>
        <v>0</v>
      </c>
      <c r="BJ189" s="14" t="s">
        <v>145</v>
      </c>
      <c r="BK189" s="205">
        <f t="shared" si="49"/>
        <v>0</v>
      </c>
      <c r="BL189" s="14" t="s">
        <v>193</v>
      </c>
      <c r="BM189" s="204" t="s">
        <v>815</v>
      </c>
    </row>
    <row r="190" spans="1:65" s="2" customFormat="1" ht="24.2" customHeight="1">
      <c r="A190" s="31"/>
      <c r="B190" s="32"/>
      <c r="C190" s="206" t="s">
        <v>367</v>
      </c>
      <c r="D190" s="206" t="s">
        <v>147</v>
      </c>
      <c r="E190" s="207" t="s">
        <v>416</v>
      </c>
      <c r="F190" s="208" t="s">
        <v>417</v>
      </c>
      <c r="G190" s="209" t="s">
        <v>202</v>
      </c>
      <c r="H190" s="210">
        <v>45</v>
      </c>
      <c r="I190" s="211"/>
      <c r="J190" s="212">
        <f t="shared" si="40"/>
        <v>0</v>
      </c>
      <c r="K190" s="213"/>
      <c r="L190" s="214"/>
      <c r="M190" s="215" t="s">
        <v>1</v>
      </c>
      <c r="N190" s="216" t="s">
        <v>39</v>
      </c>
      <c r="O190" s="72"/>
      <c r="P190" s="202">
        <f t="shared" si="41"/>
        <v>0</v>
      </c>
      <c r="Q190" s="202">
        <v>2.0400000000000001E-3</v>
      </c>
      <c r="R190" s="202">
        <f t="shared" si="42"/>
        <v>9.1800000000000007E-2</v>
      </c>
      <c r="S190" s="202">
        <v>0</v>
      </c>
      <c r="T190" s="203">
        <f t="shared" si="4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4" t="s">
        <v>281</v>
      </c>
      <c r="AT190" s="204" t="s">
        <v>147</v>
      </c>
      <c r="AU190" s="204" t="s">
        <v>145</v>
      </c>
      <c r="AY190" s="14" t="s">
        <v>137</v>
      </c>
      <c r="BE190" s="205">
        <f t="shared" si="44"/>
        <v>0</v>
      </c>
      <c r="BF190" s="205">
        <f t="shared" si="45"/>
        <v>0</v>
      </c>
      <c r="BG190" s="205">
        <f t="shared" si="46"/>
        <v>0</v>
      </c>
      <c r="BH190" s="205">
        <f t="shared" si="47"/>
        <v>0</v>
      </c>
      <c r="BI190" s="205">
        <f t="shared" si="48"/>
        <v>0</v>
      </c>
      <c r="BJ190" s="14" t="s">
        <v>145</v>
      </c>
      <c r="BK190" s="205">
        <f t="shared" si="49"/>
        <v>0</v>
      </c>
      <c r="BL190" s="14" t="s">
        <v>193</v>
      </c>
      <c r="BM190" s="204" t="s">
        <v>816</v>
      </c>
    </row>
    <row r="191" spans="1:65" s="2" customFormat="1" ht="16.5" customHeight="1">
      <c r="A191" s="31"/>
      <c r="B191" s="32"/>
      <c r="C191" s="206" t="s">
        <v>371</v>
      </c>
      <c r="D191" s="206" t="s">
        <v>147</v>
      </c>
      <c r="E191" s="207" t="s">
        <v>420</v>
      </c>
      <c r="F191" s="208" t="s">
        <v>421</v>
      </c>
      <c r="G191" s="209" t="s">
        <v>202</v>
      </c>
      <c r="H191" s="210">
        <v>45</v>
      </c>
      <c r="I191" s="211"/>
      <c r="J191" s="212">
        <f t="shared" si="40"/>
        <v>0</v>
      </c>
      <c r="K191" s="213"/>
      <c r="L191" s="214"/>
      <c r="M191" s="215" t="s">
        <v>1</v>
      </c>
      <c r="N191" s="216" t="s">
        <v>39</v>
      </c>
      <c r="O191" s="72"/>
      <c r="P191" s="202">
        <f t="shared" si="41"/>
        <v>0</v>
      </c>
      <c r="Q191" s="202">
        <v>2.0799999999999998E-3</v>
      </c>
      <c r="R191" s="202">
        <f t="shared" si="42"/>
        <v>9.3599999999999989E-2</v>
      </c>
      <c r="S191" s="202">
        <v>0</v>
      </c>
      <c r="T191" s="203">
        <f t="shared" si="4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4" t="s">
        <v>281</v>
      </c>
      <c r="AT191" s="204" t="s">
        <v>147</v>
      </c>
      <c r="AU191" s="204" t="s">
        <v>145</v>
      </c>
      <c r="AY191" s="14" t="s">
        <v>137</v>
      </c>
      <c r="BE191" s="205">
        <f t="shared" si="44"/>
        <v>0</v>
      </c>
      <c r="BF191" s="205">
        <f t="shared" si="45"/>
        <v>0</v>
      </c>
      <c r="BG191" s="205">
        <f t="shared" si="46"/>
        <v>0</v>
      </c>
      <c r="BH191" s="205">
        <f t="shared" si="47"/>
        <v>0</v>
      </c>
      <c r="BI191" s="205">
        <f t="shared" si="48"/>
        <v>0</v>
      </c>
      <c r="BJ191" s="14" t="s">
        <v>145</v>
      </c>
      <c r="BK191" s="205">
        <f t="shared" si="49"/>
        <v>0</v>
      </c>
      <c r="BL191" s="14" t="s">
        <v>193</v>
      </c>
      <c r="BM191" s="204" t="s">
        <v>817</v>
      </c>
    </row>
    <row r="192" spans="1:65" s="2" customFormat="1" ht="16.5" customHeight="1">
      <c r="A192" s="31"/>
      <c r="B192" s="32"/>
      <c r="C192" s="206" t="s">
        <v>375</v>
      </c>
      <c r="D192" s="206" t="s">
        <v>147</v>
      </c>
      <c r="E192" s="207" t="s">
        <v>424</v>
      </c>
      <c r="F192" s="208" t="s">
        <v>425</v>
      </c>
      <c r="G192" s="209" t="s">
        <v>202</v>
      </c>
      <c r="H192" s="210">
        <v>56</v>
      </c>
      <c r="I192" s="211"/>
      <c r="J192" s="212">
        <f t="shared" si="40"/>
        <v>0</v>
      </c>
      <c r="K192" s="213"/>
      <c r="L192" s="214"/>
      <c r="M192" s="215" t="s">
        <v>1</v>
      </c>
      <c r="N192" s="216" t="s">
        <v>39</v>
      </c>
      <c r="O192" s="72"/>
      <c r="P192" s="202">
        <f t="shared" si="41"/>
        <v>0</v>
      </c>
      <c r="Q192" s="202">
        <v>6.9999999999999999E-4</v>
      </c>
      <c r="R192" s="202">
        <f t="shared" si="42"/>
        <v>3.9199999999999999E-2</v>
      </c>
      <c r="S192" s="202">
        <v>0</v>
      </c>
      <c r="T192" s="203">
        <f t="shared" si="4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4" t="s">
        <v>281</v>
      </c>
      <c r="AT192" s="204" t="s">
        <v>147</v>
      </c>
      <c r="AU192" s="204" t="s">
        <v>145</v>
      </c>
      <c r="AY192" s="14" t="s">
        <v>137</v>
      </c>
      <c r="BE192" s="205">
        <f t="shared" si="44"/>
        <v>0</v>
      </c>
      <c r="BF192" s="205">
        <f t="shared" si="45"/>
        <v>0</v>
      </c>
      <c r="BG192" s="205">
        <f t="shared" si="46"/>
        <v>0</v>
      </c>
      <c r="BH192" s="205">
        <f t="shared" si="47"/>
        <v>0</v>
      </c>
      <c r="BI192" s="205">
        <f t="shared" si="48"/>
        <v>0</v>
      </c>
      <c r="BJ192" s="14" t="s">
        <v>145</v>
      </c>
      <c r="BK192" s="205">
        <f t="shared" si="49"/>
        <v>0</v>
      </c>
      <c r="BL192" s="14" t="s">
        <v>193</v>
      </c>
      <c r="BM192" s="204" t="s">
        <v>818</v>
      </c>
    </row>
    <row r="193" spans="1:65" s="2" customFormat="1" ht="16.5" customHeight="1">
      <c r="A193" s="31"/>
      <c r="B193" s="32"/>
      <c r="C193" s="206" t="s">
        <v>379</v>
      </c>
      <c r="D193" s="206" t="s">
        <v>147</v>
      </c>
      <c r="E193" s="207" t="s">
        <v>428</v>
      </c>
      <c r="F193" s="208" t="s">
        <v>429</v>
      </c>
      <c r="G193" s="209" t="s">
        <v>202</v>
      </c>
      <c r="H193" s="210">
        <v>56</v>
      </c>
      <c r="I193" s="211"/>
      <c r="J193" s="212">
        <f t="shared" si="40"/>
        <v>0</v>
      </c>
      <c r="K193" s="213"/>
      <c r="L193" s="214"/>
      <c r="M193" s="215" t="s">
        <v>1</v>
      </c>
      <c r="N193" s="216" t="s">
        <v>39</v>
      </c>
      <c r="O193" s="72"/>
      <c r="P193" s="202">
        <f t="shared" si="41"/>
        <v>0</v>
      </c>
      <c r="Q193" s="202">
        <v>4.0000000000000002E-4</v>
      </c>
      <c r="R193" s="202">
        <f t="shared" si="42"/>
        <v>2.24E-2</v>
      </c>
      <c r="S193" s="202">
        <v>0</v>
      </c>
      <c r="T193" s="203">
        <f t="shared" si="4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4" t="s">
        <v>281</v>
      </c>
      <c r="AT193" s="204" t="s">
        <v>147</v>
      </c>
      <c r="AU193" s="204" t="s">
        <v>145</v>
      </c>
      <c r="AY193" s="14" t="s">
        <v>137</v>
      </c>
      <c r="BE193" s="205">
        <f t="shared" si="44"/>
        <v>0</v>
      </c>
      <c r="BF193" s="205">
        <f t="shared" si="45"/>
        <v>0</v>
      </c>
      <c r="BG193" s="205">
        <f t="shared" si="46"/>
        <v>0</v>
      </c>
      <c r="BH193" s="205">
        <f t="shared" si="47"/>
        <v>0</v>
      </c>
      <c r="BI193" s="205">
        <f t="shared" si="48"/>
        <v>0</v>
      </c>
      <c r="BJ193" s="14" t="s">
        <v>145</v>
      </c>
      <c r="BK193" s="205">
        <f t="shared" si="49"/>
        <v>0</v>
      </c>
      <c r="BL193" s="14" t="s">
        <v>193</v>
      </c>
      <c r="BM193" s="204" t="s">
        <v>819</v>
      </c>
    </row>
    <row r="194" spans="1:65" s="2" customFormat="1" ht="16.5" customHeight="1">
      <c r="A194" s="31"/>
      <c r="B194" s="32"/>
      <c r="C194" s="206" t="s">
        <v>383</v>
      </c>
      <c r="D194" s="206" t="s">
        <v>147</v>
      </c>
      <c r="E194" s="207" t="s">
        <v>432</v>
      </c>
      <c r="F194" s="208" t="s">
        <v>433</v>
      </c>
      <c r="G194" s="209" t="s">
        <v>202</v>
      </c>
      <c r="H194" s="210">
        <v>45</v>
      </c>
      <c r="I194" s="211"/>
      <c r="J194" s="212">
        <f t="shared" si="40"/>
        <v>0</v>
      </c>
      <c r="K194" s="213"/>
      <c r="L194" s="214"/>
      <c r="M194" s="215" t="s">
        <v>1</v>
      </c>
      <c r="N194" s="216" t="s">
        <v>39</v>
      </c>
      <c r="O194" s="72"/>
      <c r="P194" s="202">
        <f t="shared" si="41"/>
        <v>0</v>
      </c>
      <c r="Q194" s="202">
        <v>2.0799999999999998E-3</v>
      </c>
      <c r="R194" s="202">
        <f t="shared" si="42"/>
        <v>9.3599999999999989E-2</v>
      </c>
      <c r="S194" s="202">
        <v>0</v>
      </c>
      <c r="T194" s="203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4" t="s">
        <v>281</v>
      </c>
      <c r="AT194" s="204" t="s">
        <v>147</v>
      </c>
      <c r="AU194" s="204" t="s">
        <v>145</v>
      </c>
      <c r="AY194" s="14" t="s">
        <v>137</v>
      </c>
      <c r="BE194" s="205">
        <f t="shared" si="44"/>
        <v>0</v>
      </c>
      <c r="BF194" s="205">
        <f t="shared" si="45"/>
        <v>0</v>
      </c>
      <c r="BG194" s="205">
        <f t="shared" si="46"/>
        <v>0</v>
      </c>
      <c r="BH194" s="205">
        <f t="shared" si="47"/>
        <v>0</v>
      </c>
      <c r="BI194" s="205">
        <f t="shared" si="48"/>
        <v>0</v>
      </c>
      <c r="BJ194" s="14" t="s">
        <v>145</v>
      </c>
      <c r="BK194" s="205">
        <f t="shared" si="49"/>
        <v>0</v>
      </c>
      <c r="BL194" s="14" t="s">
        <v>193</v>
      </c>
      <c r="BM194" s="204" t="s">
        <v>820</v>
      </c>
    </row>
    <row r="195" spans="1:65" s="2" customFormat="1" ht="37.9" customHeight="1">
      <c r="A195" s="31"/>
      <c r="B195" s="32"/>
      <c r="C195" s="192" t="s">
        <v>387</v>
      </c>
      <c r="D195" s="192" t="s">
        <v>140</v>
      </c>
      <c r="E195" s="193" t="s">
        <v>689</v>
      </c>
      <c r="F195" s="194" t="s">
        <v>690</v>
      </c>
      <c r="G195" s="195" t="s">
        <v>325</v>
      </c>
      <c r="H195" s="196">
        <v>3</v>
      </c>
      <c r="I195" s="197"/>
      <c r="J195" s="198">
        <f t="shared" si="40"/>
        <v>0</v>
      </c>
      <c r="K195" s="199"/>
      <c r="L195" s="36"/>
      <c r="M195" s="200" t="s">
        <v>1</v>
      </c>
      <c r="N195" s="201" t="s">
        <v>39</v>
      </c>
      <c r="O195" s="72"/>
      <c r="P195" s="202">
        <f t="shared" si="41"/>
        <v>0</v>
      </c>
      <c r="Q195" s="202">
        <v>0</v>
      </c>
      <c r="R195" s="202">
        <f t="shared" si="42"/>
        <v>0</v>
      </c>
      <c r="S195" s="202">
        <v>1.8800000000000001E-2</v>
      </c>
      <c r="T195" s="203">
        <f t="shared" si="43"/>
        <v>5.6400000000000006E-2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4" t="s">
        <v>193</v>
      </c>
      <c r="AT195" s="204" t="s">
        <v>140</v>
      </c>
      <c r="AU195" s="204" t="s">
        <v>145</v>
      </c>
      <c r="AY195" s="14" t="s">
        <v>137</v>
      </c>
      <c r="BE195" s="205">
        <f t="shared" si="44"/>
        <v>0</v>
      </c>
      <c r="BF195" s="205">
        <f t="shared" si="45"/>
        <v>0</v>
      </c>
      <c r="BG195" s="205">
        <f t="shared" si="46"/>
        <v>0</v>
      </c>
      <c r="BH195" s="205">
        <f t="shared" si="47"/>
        <v>0</v>
      </c>
      <c r="BI195" s="205">
        <f t="shared" si="48"/>
        <v>0</v>
      </c>
      <c r="BJ195" s="14" t="s">
        <v>145</v>
      </c>
      <c r="BK195" s="205">
        <f t="shared" si="49"/>
        <v>0</v>
      </c>
      <c r="BL195" s="14" t="s">
        <v>193</v>
      </c>
      <c r="BM195" s="204" t="s">
        <v>821</v>
      </c>
    </row>
    <row r="196" spans="1:65" s="2" customFormat="1" ht="24.2" customHeight="1">
      <c r="A196" s="31"/>
      <c r="B196" s="32"/>
      <c r="C196" s="192" t="s">
        <v>391</v>
      </c>
      <c r="D196" s="192" t="s">
        <v>140</v>
      </c>
      <c r="E196" s="193" t="s">
        <v>692</v>
      </c>
      <c r="F196" s="194" t="s">
        <v>693</v>
      </c>
      <c r="G196" s="195" t="s">
        <v>202</v>
      </c>
      <c r="H196" s="196">
        <v>3</v>
      </c>
      <c r="I196" s="197"/>
      <c r="J196" s="198">
        <f t="shared" si="40"/>
        <v>0</v>
      </c>
      <c r="K196" s="199"/>
      <c r="L196" s="36"/>
      <c r="M196" s="200" t="s">
        <v>1</v>
      </c>
      <c r="N196" s="201" t="s">
        <v>39</v>
      </c>
      <c r="O196" s="72"/>
      <c r="P196" s="202">
        <f t="shared" si="41"/>
        <v>0</v>
      </c>
      <c r="Q196" s="202">
        <v>2.7999999999999998E-4</v>
      </c>
      <c r="R196" s="202">
        <f t="shared" si="42"/>
        <v>8.3999999999999993E-4</v>
      </c>
      <c r="S196" s="202">
        <v>0</v>
      </c>
      <c r="T196" s="203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4" t="s">
        <v>193</v>
      </c>
      <c r="AT196" s="204" t="s">
        <v>140</v>
      </c>
      <c r="AU196" s="204" t="s">
        <v>145</v>
      </c>
      <c r="AY196" s="14" t="s">
        <v>137</v>
      </c>
      <c r="BE196" s="205">
        <f t="shared" si="44"/>
        <v>0</v>
      </c>
      <c r="BF196" s="205">
        <f t="shared" si="45"/>
        <v>0</v>
      </c>
      <c r="BG196" s="205">
        <f t="shared" si="46"/>
        <v>0</v>
      </c>
      <c r="BH196" s="205">
        <f t="shared" si="47"/>
        <v>0</v>
      </c>
      <c r="BI196" s="205">
        <f t="shared" si="48"/>
        <v>0</v>
      </c>
      <c r="BJ196" s="14" t="s">
        <v>145</v>
      </c>
      <c r="BK196" s="205">
        <f t="shared" si="49"/>
        <v>0</v>
      </c>
      <c r="BL196" s="14" t="s">
        <v>193</v>
      </c>
      <c r="BM196" s="204" t="s">
        <v>822</v>
      </c>
    </row>
    <row r="197" spans="1:65" s="2" customFormat="1" ht="16.5" customHeight="1">
      <c r="A197" s="31"/>
      <c r="B197" s="32"/>
      <c r="C197" s="206" t="s">
        <v>395</v>
      </c>
      <c r="D197" s="206" t="s">
        <v>147</v>
      </c>
      <c r="E197" s="207" t="s">
        <v>695</v>
      </c>
      <c r="F197" s="208" t="s">
        <v>696</v>
      </c>
      <c r="G197" s="209" t="s">
        <v>202</v>
      </c>
      <c r="H197" s="210">
        <v>3</v>
      </c>
      <c r="I197" s="211"/>
      <c r="J197" s="212">
        <f t="shared" si="40"/>
        <v>0</v>
      </c>
      <c r="K197" s="213"/>
      <c r="L197" s="214"/>
      <c r="M197" s="215" t="s">
        <v>1</v>
      </c>
      <c r="N197" s="216" t="s">
        <v>39</v>
      </c>
      <c r="O197" s="72"/>
      <c r="P197" s="202">
        <f t="shared" si="41"/>
        <v>0</v>
      </c>
      <c r="Q197" s="202">
        <v>1.8499999999999999E-2</v>
      </c>
      <c r="R197" s="202">
        <f t="shared" si="42"/>
        <v>5.5499999999999994E-2</v>
      </c>
      <c r="S197" s="202">
        <v>0</v>
      </c>
      <c r="T197" s="203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4" t="s">
        <v>281</v>
      </c>
      <c r="AT197" s="204" t="s">
        <v>147</v>
      </c>
      <c r="AU197" s="204" t="s">
        <v>145</v>
      </c>
      <c r="AY197" s="14" t="s">
        <v>137</v>
      </c>
      <c r="BE197" s="205">
        <f t="shared" si="44"/>
        <v>0</v>
      </c>
      <c r="BF197" s="205">
        <f t="shared" si="45"/>
        <v>0</v>
      </c>
      <c r="BG197" s="205">
        <f t="shared" si="46"/>
        <v>0</v>
      </c>
      <c r="BH197" s="205">
        <f t="shared" si="47"/>
        <v>0</v>
      </c>
      <c r="BI197" s="205">
        <f t="shared" si="48"/>
        <v>0</v>
      </c>
      <c r="BJ197" s="14" t="s">
        <v>145</v>
      </c>
      <c r="BK197" s="205">
        <f t="shared" si="49"/>
        <v>0</v>
      </c>
      <c r="BL197" s="14" t="s">
        <v>193</v>
      </c>
      <c r="BM197" s="204" t="s">
        <v>823</v>
      </c>
    </row>
    <row r="198" spans="1:65" s="2" customFormat="1" ht="37.9" customHeight="1">
      <c r="A198" s="31"/>
      <c r="B198" s="32"/>
      <c r="C198" s="192" t="s">
        <v>399</v>
      </c>
      <c r="D198" s="192" t="s">
        <v>140</v>
      </c>
      <c r="E198" s="193" t="s">
        <v>436</v>
      </c>
      <c r="F198" s="194" t="s">
        <v>437</v>
      </c>
      <c r="G198" s="195" t="s">
        <v>219</v>
      </c>
      <c r="H198" s="196">
        <v>11.776</v>
      </c>
      <c r="I198" s="197"/>
      <c r="J198" s="198">
        <f t="shared" si="40"/>
        <v>0</v>
      </c>
      <c r="K198" s="199"/>
      <c r="L198" s="36"/>
      <c r="M198" s="200" t="s">
        <v>1</v>
      </c>
      <c r="N198" s="201" t="s">
        <v>39</v>
      </c>
      <c r="O198" s="72"/>
      <c r="P198" s="202">
        <f t="shared" si="41"/>
        <v>0</v>
      </c>
      <c r="Q198" s="202">
        <v>0</v>
      </c>
      <c r="R198" s="202">
        <f t="shared" si="42"/>
        <v>0</v>
      </c>
      <c r="S198" s="202">
        <v>0</v>
      </c>
      <c r="T198" s="203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4" t="s">
        <v>193</v>
      </c>
      <c r="AT198" s="204" t="s">
        <v>140</v>
      </c>
      <c r="AU198" s="204" t="s">
        <v>145</v>
      </c>
      <c r="AY198" s="14" t="s">
        <v>137</v>
      </c>
      <c r="BE198" s="205">
        <f t="shared" si="44"/>
        <v>0</v>
      </c>
      <c r="BF198" s="205">
        <f t="shared" si="45"/>
        <v>0</v>
      </c>
      <c r="BG198" s="205">
        <f t="shared" si="46"/>
        <v>0</v>
      </c>
      <c r="BH198" s="205">
        <f t="shared" si="47"/>
        <v>0</v>
      </c>
      <c r="BI198" s="205">
        <f t="shared" si="48"/>
        <v>0</v>
      </c>
      <c r="BJ198" s="14" t="s">
        <v>145</v>
      </c>
      <c r="BK198" s="205">
        <f t="shared" si="49"/>
        <v>0</v>
      </c>
      <c r="BL198" s="14" t="s">
        <v>193</v>
      </c>
      <c r="BM198" s="204" t="s">
        <v>824</v>
      </c>
    </row>
    <row r="199" spans="1:65" s="2" customFormat="1" ht="21.75" customHeight="1">
      <c r="A199" s="31"/>
      <c r="B199" s="32"/>
      <c r="C199" s="192" t="s">
        <v>403</v>
      </c>
      <c r="D199" s="192" t="s">
        <v>140</v>
      </c>
      <c r="E199" s="193" t="s">
        <v>440</v>
      </c>
      <c r="F199" s="194" t="s">
        <v>441</v>
      </c>
      <c r="G199" s="195" t="s">
        <v>202</v>
      </c>
      <c r="H199" s="196">
        <v>211</v>
      </c>
      <c r="I199" s="197"/>
      <c r="J199" s="198">
        <f t="shared" si="40"/>
        <v>0</v>
      </c>
      <c r="K199" s="199"/>
      <c r="L199" s="36"/>
      <c r="M199" s="200" t="s">
        <v>1</v>
      </c>
      <c r="N199" s="201" t="s">
        <v>39</v>
      </c>
      <c r="O199" s="72"/>
      <c r="P199" s="202">
        <f t="shared" si="41"/>
        <v>0</v>
      </c>
      <c r="Q199" s="202">
        <v>0</v>
      </c>
      <c r="R199" s="202">
        <f t="shared" si="42"/>
        <v>0</v>
      </c>
      <c r="S199" s="202">
        <v>4.8999999999999998E-4</v>
      </c>
      <c r="T199" s="203">
        <f t="shared" si="43"/>
        <v>0.10339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4" t="s">
        <v>193</v>
      </c>
      <c r="AT199" s="204" t="s">
        <v>140</v>
      </c>
      <c r="AU199" s="204" t="s">
        <v>145</v>
      </c>
      <c r="AY199" s="14" t="s">
        <v>137</v>
      </c>
      <c r="BE199" s="205">
        <f t="shared" si="44"/>
        <v>0</v>
      </c>
      <c r="BF199" s="205">
        <f t="shared" si="45"/>
        <v>0</v>
      </c>
      <c r="BG199" s="205">
        <f t="shared" si="46"/>
        <v>0</v>
      </c>
      <c r="BH199" s="205">
        <f t="shared" si="47"/>
        <v>0</v>
      </c>
      <c r="BI199" s="205">
        <f t="shared" si="48"/>
        <v>0</v>
      </c>
      <c r="BJ199" s="14" t="s">
        <v>145</v>
      </c>
      <c r="BK199" s="205">
        <f t="shared" si="49"/>
        <v>0</v>
      </c>
      <c r="BL199" s="14" t="s">
        <v>193</v>
      </c>
      <c r="BM199" s="204" t="s">
        <v>825</v>
      </c>
    </row>
    <row r="200" spans="1:65" s="2" customFormat="1" ht="21.75" customHeight="1">
      <c r="A200" s="31"/>
      <c r="B200" s="32"/>
      <c r="C200" s="192" t="s">
        <v>407</v>
      </c>
      <c r="D200" s="192" t="s">
        <v>140</v>
      </c>
      <c r="E200" s="193" t="s">
        <v>444</v>
      </c>
      <c r="F200" s="194" t="s">
        <v>445</v>
      </c>
      <c r="G200" s="195" t="s">
        <v>325</v>
      </c>
      <c r="H200" s="196">
        <v>45</v>
      </c>
      <c r="I200" s="197"/>
      <c r="J200" s="198">
        <f t="shared" si="40"/>
        <v>0</v>
      </c>
      <c r="K200" s="199"/>
      <c r="L200" s="36"/>
      <c r="M200" s="200" t="s">
        <v>1</v>
      </c>
      <c r="N200" s="201" t="s">
        <v>39</v>
      </c>
      <c r="O200" s="72"/>
      <c r="P200" s="202">
        <f t="shared" si="41"/>
        <v>0</v>
      </c>
      <c r="Q200" s="202">
        <v>0</v>
      </c>
      <c r="R200" s="202">
        <f t="shared" si="42"/>
        <v>0</v>
      </c>
      <c r="S200" s="202">
        <v>8.5999999999999998E-4</v>
      </c>
      <c r="T200" s="203">
        <f t="shared" si="43"/>
        <v>3.8699999999999998E-2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4" t="s">
        <v>193</v>
      </c>
      <c r="AT200" s="204" t="s">
        <v>140</v>
      </c>
      <c r="AU200" s="204" t="s">
        <v>145</v>
      </c>
      <c r="AY200" s="14" t="s">
        <v>137</v>
      </c>
      <c r="BE200" s="205">
        <f t="shared" si="44"/>
        <v>0</v>
      </c>
      <c r="BF200" s="205">
        <f t="shared" si="45"/>
        <v>0</v>
      </c>
      <c r="BG200" s="205">
        <f t="shared" si="46"/>
        <v>0</v>
      </c>
      <c r="BH200" s="205">
        <f t="shared" si="47"/>
        <v>0</v>
      </c>
      <c r="BI200" s="205">
        <f t="shared" si="48"/>
        <v>0</v>
      </c>
      <c r="BJ200" s="14" t="s">
        <v>145</v>
      </c>
      <c r="BK200" s="205">
        <f t="shared" si="49"/>
        <v>0</v>
      </c>
      <c r="BL200" s="14" t="s">
        <v>193</v>
      </c>
      <c r="BM200" s="204" t="s">
        <v>826</v>
      </c>
    </row>
    <row r="201" spans="1:65" s="2" customFormat="1" ht="37.9" customHeight="1">
      <c r="A201" s="31"/>
      <c r="B201" s="32"/>
      <c r="C201" s="192" t="s">
        <v>411</v>
      </c>
      <c r="D201" s="192" t="s">
        <v>140</v>
      </c>
      <c r="E201" s="193" t="s">
        <v>448</v>
      </c>
      <c r="F201" s="194" t="s">
        <v>449</v>
      </c>
      <c r="G201" s="195" t="s">
        <v>202</v>
      </c>
      <c r="H201" s="196">
        <v>45</v>
      </c>
      <c r="I201" s="197"/>
      <c r="J201" s="198">
        <f t="shared" si="40"/>
        <v>0</v>
      </c>
      <c r="K201" s="199"/>
      <c r="L201" s="36"/>
      <c r="M201" s="200" t="s">
        <v>1</v>
      </c>
      <c r="N201" s="201" t="s">
        <v>39</v>
      </c>
      <c r="O201" s="72"/>
      <c r="P201" s="202">
        <f t="shared" si="41"/>
        <v>0</v>
      </c>
      <c r="Q201" s="202">
        <v>4.1999999999999996E-6</v>
      </c>
      <c r="R201" s="202">
        <f t="shared" si="42"/>
        <v>1.8899999999999999E-4</v>
      </c>
      <c r="S201" s="202">
        <v>0</v>
      </c>
      <c r="T201" s="203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4" t="s">
        <v>193</v>
      </c>
      <c r="AT201" s="204" t="s">
        <v>140</v>
      </c>
      <c r="AU201" s="204" t="s">
        <v>145</v>
      </c>
      <c r="AY201" s="14" t="s">
        <v>137</v>
      </c>
      <c r="BE201" s="205">
        <f t="shared" si="44"/>
        <v>0</v>
      </c>
      <c r="BF201" s="205">
        <f t="shared" si="45"/>
        <v>0</v>
      </c>
      <c r="BG201" s="205">
        <f t="shared" si="46"/>
        <v>0</v>
      </c>
      <c r="BH201" s="205">
        <f t="shared" si="47"/>
        <v>0</v>
      </c>
      <c r="BI201" s="205">
        <f t="shared" si="48"/>
        <v>0</v>
      </c>
      <c r="BJ201" s="14" t="s">
        <v>145</v>
      </c>
      <c r="BK201" s="205">
        <f t="shared" si="49"/>
        <v>0</v>
      </c>
      <c r="BL201" s="14" t="s">
        <v>193</v>
      </c>
      <c r="BM201" s="204" t="s">
        <v>827</v>
      </c>
    </row>
    <row r="202" spans="1:65" s="2" customFormat="1" ht="24.2" customHeight="1">
      <c r="A202" s="31"/>
      <c r="B202" s="32"/>
      <c r="C202" s="206" t="s">
        <v>415</v>
      </c>
      <c r="D202" s="206" t="s">
        <v>147</v>
      </c>
      <c r="E202" s="207" t="s">
        <v>452</v>
      </c>
      <c r="F202" s="208" t="s">
        <v>453</v>
      </c>
      <c r="G202" s="209" t="s">
        <v>202</v>
      </c>
      <c r="H202" s="210">
        <v>45</v>
      </c>
      <c r="I202" s="211"/>
      <c r="J202" s="212">
        <f t="shared" si="40"/>
        <v>0</v>
      </c>
      <c r="K202" s="213"/>
      <c r="L202" s="214"/>
      <c r="M202" s="215" t="s">
        <v>1</v>
      </c>
      <c r="N202" s="216" t="s">
        <v>39</v>
      </c>
      <c r="O202" s="72"/>
      <c r="P202" s="202">
        <f t="shared" si="41"/>
        <v>0</v>
      </c>
      <c r="Q202" s="202">
        <v>2.4499999999999999E-3</v>
      </c>
      <c r="R202" s="202">
        <f t="shared" si="42"/>
        <v>0.11025</v>
      </c>
      <c r="S202" s="202">
        <v>0</v>
      </c>
      <c r="T202" s="203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4" t="s">
        <v>281</v>
      </c>
      <c r="AT202" s="204" t="s">
        <v>147</v>
      </c>
      <c r="AU202" s="204" t="s">
        <v>145</v>
      </c>
      <c r="AY202" s="14" t="s">
        <v>137</v>
      </c>
      <c r="BE202" s="205">
        <f t="shared" si="44"/>
        <v>0</v>
      </c>
      <c r="BF202" s="205">
        <f t="shared" si="45"/>
        <v>0</v>
      </c>
      <c r="BG202" s="205">
        <f t="shared" si="46"/>
        <v>0</v>
      </c>
      <c r="BH202" s="205">
        <f t="shared" si="47"/>
        <v>0</v>
      </c>
      <c r="BI202" s="205">
        <f t="shared" si="48"/>
        <v>0</v>
      </c>
      <c r="BJ202" s="14" t="s">
        <v>145</v>
      </c>
      <c r="BK202" s="205">
        <f t="shared" si="49"/>
        <v>0</v>
      </c>
      <c r="BL202" s="14" t="s">
        <v>193</v>
      </c>
      <c r="BM202" s="204" t="s">
        <v>828</v>
      </c>
    </row>
    <row r="203" spans="1:65" s="2" customFormat="1" ht="24.2" customHeight="1">
      <c r="A203" s="31"/>
      <c r="B203" s="32"/>
      <c r="C203" s="192" t="s">
        <v>419</v>
      </c>
      <c r="D203" s="192" t="s">
        <v>140</v>
      </c>
      <c r="E203" s="193" t="s">
        <v>703</v>
      </c>
      <c r="F203" s="194" t="s">
        <v>704</v>
      </c>
      <c r="G203" s="195" t="s">
        <v>202</v>
      </c>
      <c r="H203" s="196">
        <v>3</v>
      </c>
      <c r="I203" s="197"/>
      <c r="J203" s="198">
        <f t="shared" si="40"/>
        <v>0</v>
      </c>
      <c r="K203" s="199"/>
      <c r="L203" s="36"/>
      <c r="M203" s="200" t="s">
        <v>1</v>
      </c>
      <c r="N203" s="201" t="s">
        <v>39</v>
      </c>
      <c r="O203" s="72"/>
      <c r="P203" s="202">
        <f t="shared" si="41"/>
        <v>0</v>
      </c>
      <c r="Q203" s="202">
        <v>4.1999999999999996E-6</v>
      </c>
      <c r="R203" s="202">
        <f t="shared" si="42"/>
        <v>1.2599999999999998E-5</v>
      </c>
      <c r="S203" s="202">
        <v>0</v>
      </c>
      <c r="T203" s="203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4" t="s">
        <v>193</v>
      </c>
      <c r="AT203" s="204" t="s">
        <v>140</v>
      </c>
      <c r="AU203" s="204" t="s">
        <v>145</v>
      </c>
      <c r="AY203" s="14" t="s">
        <v>137</v>
      </c>
      <c r="BE203" s="205">
        <f t="shared" si="44"/>
        <v>0</v>
      </c>
      <c r="BF203" s="205">
        <f t="shared" si="45"/>
        <v>0</v>
      </c>
      <c r="BG203" s="205">
        <f t="shared" si="46"/>
        <v>0</v>
      </c>
      <c r="BH203" s="205">
        <f t="shared" si="47"/>
        <v>0</v>
      </c>
      <c r="BI203" s="205">
        <f t="shared" si="48"/>
        <v>0</v>
      </c>
      <c r="BJ203" s="14" t="s">
        <v>145</v>
      </c>
      <c r="BK203" s="205">
        <f t="shared" si="49"/>
        <v>0</v>
      </c>
      <c r="BL203" s="14" t="s">
        <v>193</v>
      </c>
      <c r="BM203" s="204" t="s">
        <v>829</v>
      </c>
    </row>
    <row r="204" spans="1:65" s="2" customFormat="1" ht="16.5" customHeight="1">
      <c r="A204" s="31"/>
      <c r="B204" s="32"/>
      <c r="C204" s="206" t="s">
        <v>423</v>
      </c>
      <c r="D204" s="206" t="s">
        <v>147</v>
      </c>
      <c r="E204" s="207" t="s">
        <v>706</v>
      </c>
      <c r="F204" s="208" t="s">
        <v>707</v>
      </c>
      <c r="G204" s="209" t="s">
        <v>202</v>
      </c>
      <c r="H204" s="210">
        <v>3</v>
      </c>
      <c r="I204" s="211"/>
      <c r="J204" s="212">
        <f t="shared" si="40"/>
        <v>0</v>
      </c>
      <c r="K204" s="213"/>
      <c r="L204" s="214"/>
      <c r="M204" s="215" t="s">
        <v>1</v>
      </c>
      <c r="N204" s="216" t="s">
        <v>39</v>
      </c>
      <c r="O204" s="72"/>
      <c r="P204" s="202">
        <f t="shared" si="41"/>
        <v>0</v>
      </c>
      <c r="Q204" s="202">
        <v>1E-3</v>
      </c>
      <c r="R204" s="202">
        <f t="shared" si="42"/>
        <v>3.0000000000000001E-3</v>
      </c>
      <c r="S204" s="202">
        <v>0</v>
      </c>
      <c r="T204" s="203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4" t="s">
        <v>281</v>
      </c>
      <c r="AT204" s="204" t="s">
        <v>147</v>
      </c>
      <c r="AU204" s="204" t="s">
        <v>145</v>
      </c>
      <c r="AY204" s="14" t="s">
        <v>137</v>
      </c>
      <c r="BE204" s="205">
        <f t="shared" si="44"/>
        <v>0</v>
      </c>
      <c r="BF204" s="205">
        <f t="shared" si="45"/>
        <v>0</v>
      </c>
      <c r="BG204" s="205">
        <f t="shared" si="46"/>
        <v>0</v>
      </c>
      <c r="BH204" s="205">
        <f t="shared" si="47"/>
        <v>0</v>
      </c>
      <c r="BI204" s="205">
        <f t="shared" si="48"/>
        <v>0</v>
      </c>
      <c r="BJ204" s="14" t="s">
        <v>145</v>
      </c>
      <c r="BK204" s="205">
        <f t="shared" si="49"/>
        <v>0</v>
      </c>
      <c r="BL204" s="14" t="s">
        <v>193</v>
      </c>
      <c r="BM204" s="204" t="s">
        <v>830</v>
      </c>
    </row>
    <row r="205" spans="1:65" s="2" customFormat="1" ht="37.9" customHeight="1">
      <c r="A205" s="31"/>
      <c r="B205" s="32"/>
      <c r="C205" s="192" t="s">
        <v>427</v>
      </c>
      <c r="D205" s="192" t="s">
        <v>140</v>
      </c>
      <c r="E205" s="193" t="s">
        <v>480</v>
      </c>
      <c r="F205" s="194" t="s">
        <v>481</v>
      </c>
      <c r="G205" s="195" t="s">
        <v>202</v>
      </c>
      <c r="H205" s="196">
        <v>48</v>
      </c>
      <c r="I205" s="197"/>
      <c r="J205" s="198">
        <f t="shared" si="40"/>
        <v>0</v>
      </c>
      <c r="K205" s="199"/>
      <c r="L205" s="36"/>
      <c r="M205" s="200" t="s">
        <v>1</v>
      </c>
      <c r="N205" s="201" t="s">
        <v>39</v>
      </c>
      <c r="O205" s="72"/>
      <c r="P205" s="202">
        <f t="shared" si="41"/>
        <v>0</v>
      </c>
      <c r="Q205" s="202">
        <v>0</v>
      </c>
      <c r="R205" s="202">
        <f t="shared" si="42"/>
        <v>0</v>
      </c>
      <c r="S205" s="202">
        <v>8.4999999999999995E-4</v>
      </c>
      <c r="T205" s="203">
        <f t="shared" si="43"/>
        <v>4.0799999999999996E-2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4" t="s">
        <v>193</v>
      </c>
      <c r="AT205" s="204" t="s">
        <v>140</v>
      </c>
      <c r="AU205" s="204" t="s">
        <v>145</v>
      </c>
      <c r="AY205" s="14" t="s">
        <v>137</v>
      </c>
      <c r="BE205" s="205">
        <f t="shared" si="44"/>
        <v>0</v>
      </c>
      <c r="BF205" s="205">
        <f t="shared" si="45"/>
        <v>0</v>
      </c>
      <c r="BG205" s="205">
        <f t="shared" si="46"/>
        <v>0</v>
      </c>
      <c r="BH205" s="205">
        <f t="shared" si="47"/>
        <v>0</v>
      </c>
      <c r="BI205" s="205">
        <f t="shared" si="48"/>
        <v>0</v>
      </c>
      <c r="BJ205" s="14" t="s">
        <v>145</v>
      </c>
      <c r="BK205" s="205">
        <f t="shared" si="49"/>
        <v>0</v>
      </c>
      <c r="BL205" s="14" t="s">
        <v>193</v>
      </c>
      <c r="BM205" s="204" t="s">
        <v>831</v>
      </c>
    </row>
    <row r="206" spans="1:65" s="2" customFormat="1" ht="24.2" customHeight="1">
      <c r="A206" s="31"/>
      <c r="B206" s="32"/>
      <c r="C206" s="192" t="s">
        <v>431</v>
      </c>
      <c r="D206" s="192" t="s">
        <v>140</v>
      </c>
      <c r="E206" s="193" t="s">
        <v>717</v>
      </c>
      <c r="F206" s="194" t="s">
        <v>718</v>
      </c>
      <c r="G206" s="195" t="s">
        <v>202</v>
      </c>
      <c r="H206" s="196">
        <v>45</v>
      </c>
      <c r="I206" s="197"/>
      <c r="J206" s="198">
        <f t="shared" si="40"/>
        <v>0</v>
      </c>
      <c r="K206" s="199"/>
      <c r="L206" s="36"/>
      <c r="M206" s="200" t="s">
        <v>1</v>
      </c>
      <c r="N206" s="201" t="s">
        <v>39</v>
      </c>
      <c r="O206" s="72"/>
      <c r="P206" s="202">
        <f t="shared" si="41"/>
        <v>0</v>
      </c>
      <c r="Q206" s="202">
        <v>0</v>
      </c>
      <c r="R206" s="202">
        <f t="shared" si="42"/>
        <v>0</v>
      </c>
      <c r="S206" s="202">
        <v>0</v>
      </c>
      <c r="T206" s="203">
        <f t="shared" si="4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4" t="s">
        <v>193</v>
      </c>
      <c r="AT206" s="204" t="s">
        <v>140</v>
      </c>
      <c r="AU206" s="204" t="s">
        <v>145</v>
      </c>
      <c r="AY206" s="14" t="s">
        <v>137</v>
      </c>
      <c r="BE206" s="205">
        <f t="shared" si="44"/>
        <v>0</v>
      </c>
      <c r="BF206" s="205">
        <f t="shared" si="45"/>
        <v>0</v>
      </c>
      <c r="BG206" s="205">
        <f t="shared" si="46"/>
        <v>0</v>
      </c>
      <c r="BH206" s="205">
        <f t="shared" si="47"/>
        <v>0</v>
      </c>
      <c r="BI206" s="205">
        <f t="shared" si="48"/>
        <v>0</v>
      </c>
      <c r="BJ206" s="14" t="s">
        <v>145</v>
      </c>
      <c r="BK206" s="205">
        <f t="shared" si="49"/>
        <v>0</v>
      </c>
      <c r="BL206" s="14" t="s">
        <v>193</v>
      </c>
      <c r="BM206" s="204" t="s">
        <v>832</v>
      </c>
    </row>
    <row r="207" spans="1:65" s="2" customFormat="1" ht="21.75" customHeight="1">
      <c r="A207" s="31"/>
      <c r="B207" s="32"/>
      <c r="C207" s="206" t="s">
        <v>435</v>
      </c>
      <c r="D207" s="206" t="s">
        <v>147</v>
      </c>
      <c r="E207" s="207" t="s">
        <v>720</v>
      </c>
      <c r="F207" s="208" t="s">
        <v>721</v>
      </c>
      <c r="G207" s="209" t="s">
        <v>202</v>
      </c>
      <c r="H207" s="210">
        <v>45</v>
      </c>
      <c r="I207" s="211"/>
      <c r="J207" s="212">
        <f t="shared" si="40"/>
        <v>0</v>
      </c>
      <c r="K207" s="213"/>
      <c r="L207" s="214"/>
      <c r="M207" s="215" t="s">
        <v>1</v>
      </c>
      <c r="N207" s="216" t="s">
        <v>39</v>
      </c>
      <c r="O207" s="72"/>
      <c r="P207" s="202">
        <f t="shared" si="41"/>
        <v>0</v>
      </c>
      <c r="Q207" s="202">
        <v>3.3E-4</v>
      </c>
      <c r="R207" s="202">
        <f t="shared" si="42"/>
        <v>1.485E-2</v>
      </c>
      <c r="S207" s="202">
        <v>0</v>
      </c>
      <c r="T207" s="203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4" t="s">
        <v>281</v>
      </c>
      <c r="AT207" s="204" t="s">
        <v>147</v>
      </c>
      <c r="AU207" s="204" t="s">
        <v>145</v>
      </c>
      <c r="AY207" s="14" t="s">
        <v>137</v>
      </c>
      <c r="BE207" s="205">
        <f t="shared" si="44"/>
        <v>0</v>
      </c>
      <c r="BF207" s="205">
        <f t="shared" si="45"/>
        <v>0</v>
      </c>
      <c r="BG207" s="205">
        <f t="shared" si="46"/>
        <v>0</v>
      </c>
      <c r="BH207" s="205">
        <f t="shared" si="47"/>
        <v>0</v>
      </c>
      <c r="BI207" s="205">
        <f t="shared" si="48"/>
        <v>0</v>
      </c>
      <c r="BJ207" s="14" t="s">
        <v>145</v>
      </c>
      <c r="BK207" s="205">
        <f t="shared" si="49"/>
        <v>0</v>
      </c>
      <c r="BL207" s="14" t="s">
        <v>193</v>
      </c>
      <c r="BM207" s="204" t="s">
        <v>833</v>
      </c>
    </row>
    <row r="208" spans="1:65" s="2" customFormat="1" ht="24.2" customHeight="1">
      <c r="A208" s="31"/>
      <c r="B208" s="32"/>
      <c r="C208" s="192" t="s">
        <v>439</v>
      </c>
      <c r="D208" s="192" t="s">
        <v>140</v>
      </c>
      <c r="E208" s="193" t="s">
        <v>723</v>
      </c>
      <c r="F208" s="194" t="s">
        <v>724</v>
      </c>
      <c r="G208" s="195" t="s">
        <v>202</v>
      </c>
      <c r="H208" s="196">
        <v>3</v>
      </c>
      <c r="I208" s="197"/>
      <c r="J208" s="198">
        <f t="shared" si="40"/>
        <v>0</v>
      </c>
      <c r="K208" s="199"/>
      <c r="L208" s="36"/>
      <c r="M208" s="200" t="s">
        <v>1</v>
      </c>
      <c r="N208" s="201" t="s">
        <v>39</v>
      </c>
      <c r="O208" s="72"/>
      <c r="P208" s="202">
        <f t="shared" si="41"/>
        <v>0</v>
      </c>
      <c r="Q208" s="202">
        <v>0</v>
      </c>
      <c r="R208" s="202">
        <f t="shared" si="42"/>
        <v>0</v>
      </c>
      <c r="S208" s="202">
        <v>0</v>
      </c>
      <c r="T208" s="203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4" t="s">
        <v>193</v>
      </c>
      <c r="AT208" s="204" t="s">
        <v>140</v>
      </c>
      <c r="AU208" s="204" t="s">
        <v>145</v>
      </c>
      <c r="AY208" s="14" t="s">
        <v>137</v>
      </c>
      <c r="BE208" s="205">
        <f t="shared" si="44"/>
        <v>0</v>
      </c>
      <c r="BF208" s="205">
        <f t="shared" si="45"/>
        <v>0</v>
      </c>
      <c r="BG208" s="205">
        <f t="shared" si="46"/>
        <v>0</v>
      </c>
      <c r="BH208" s="205">
        <f t="shared" si="47"/>
        <v>0</v>
      </c>
      <c r="BI208" s="205">
        <f t="shared" si="48"/>
        <v>0</v>
      </c>
      <c r="BJ208" s="14" t="s">
        <v>145</v>
      </c>
      <c r="BK208" s="205">
        <f t="shared" si="49"/>
        <v>0</v>
      </c>
      <c r="BL208" s="14" t="s">
        <v>193</v>
      </c>
      <c r="BM208" s="204" t="s">
        <v>834</v>
      </c>
    </row>
    <row r="209" spans="1:65" s="2" customFormat="1" ht="24.2" customHeight="1">
      <c r="A209" s="31"/>
      <c r="B209" s="32"/>
      <c r="C209" s="206" t="s">
        <v>443</v>
      </c>
      <c r="D209" s="206" t="s">
        <v>147</v>
      </c>
      <c r="E209" s="207" t="s">
        <v>726</v>
      </c>
      <c r="F209" s="208" t="s">
        <v>727</v>
      </c>
      <c r="G209" s="209" t="s">
        <v>202</v>
      </c>
      <c r="H209" s="210">
        <v>3</v>
      </c>
      <c r="I209" s="211"/>
      <c r="J209" s="212">
        <f t="shared" si="40"/>
        <v>0</v>
      </c>
      <c r="K209" s="213"/>
      <c r="L209" s="214"/>
      <c r="M209" s="215" t="s">
        <v>1</v>
      </c>
      <c r="N209" s="216" t="s">
        <v>39</v>
      </c>
      <c r="O209" s="72"/>
      <c r="P209" s="202">
        <f t="shared" si="41"/>
        <v>0</v>
      </c>
      <c r="Q209" s="202">
        <v>2.7999999999999998E-4</v>
      </c>
      <c r="R209" s="202">
        <f t="shared" si="42"/>
        <v>8.3999999999999993E-4</v>
      </c>
      <c r="S209" s="202">
        <v>0</v>
      </c>
      <c r="T209" s="203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4" t="s">
        <v>281</v>
      </c>
      <c r="AT209" s="204" t="s">
        <v>147</v>
      </c>
      <c r="AU209" s="204" t="s">
        <v>145</v>
      </c>
      <c r="AY209" s="14" t="s">
        <v>137</v>
      </c>
      <c r="BE209" s="205">
        <f t="shared" si="44"/>
        <v>0</v>
      </c>
      <c r="BF209" s="205">
        <f t="shared" si="45"/>
        <v>0</v>
      </c>
      <c r="BG209" s="205">
        <f t="shared" si="46"/>
        <v>0</v>
      </c>
      <c r="BH209" s="205">
        <f t="shared" si="47"/>
        <v>0</v>
      </c>
      <c r="BI209" s="205">
        <f t="shared" si="48"/>
        <v>0</v>
      </c>
      <c r="BJ209" s="14" t="s">
        <v>145</v>
      </c>
      <c r="BK209" s="205">
        <f t="shared" si="49"/>
        <v>0</v>
      </c>
      <c r="BL209" s="14" t="s">
        <v>193</v>
      </c>
      <c r="BM209" s="204" t="s">
        <v>835</v>
      </c>
    </row>
    <row r="210" spans="1:65" s="2" customFormat="1" ht="24.2" customHeight="1">
      <c r="A210" s="31"/>
      <c r="B210" s="32"/>
      <c r="C210" s="192" t="s">
        <v>447</v>
      </c>
      <c r="D210" s="192" t="s">
        <v>140</v>
      </c>
      <c r="E210" s="193" t="s">
        <v>488</v>
      </c>
      <c r="F210" s="194" t="s">
        <v>489</v>
      </c>
      <c r="G210" s="195" t="s">
        <v>202</v>
      </c>
      <c r="H210" s="196">
        <v>350</v>
      </c>
      <c r="I210" s="197"/>
      <c r="J210" s="198">
        <f t="shared" si="40"/>
        <v>0</v>
      </c>
      <c r="K210" s="199"/>
      <c r="L210" s="36"/>
      <c r="M210" s="200" t="s">
        <v>1</v>
      </c>
      <c r="N210" s="201" t="s">
        <v>39</v>
      </c>
      <c r="O210" s="72"/>
      <c r="P210" s="202">
        <f t="shared" si="41"/>
        <v>0</v>
      </c>
      <c r="Q210" s="202">
        <v>0</v>
      </c>
      <c r="R210" s="202">
        <f t="shared" si="42"/>
        <v>0</v>
      </c>
      <c r="S210" s="202">
        <v>1.24E-3</v>
      </c>
      <c r="T210" s="203">
        <f t="shared" si="43"/>
        <v>0.434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4" t="s">
        <v>193</v>
      </c>
      <c r="AT210" s="204" t="s">
        <v>140</v>
      </c>
      <c r="AU210" s="204" t="s">
        <v>145</v>
      </c>
      <c r="AY210" s="14" t="s">
        <v>137</v>
      </c>
      <c r="BE210" s="205">
        <f t="shared" si="44"/>
        <v>0</v>
      </c>
      <c r="BF210" s="205">
        <f t="shared" si="45"/>
        <v>0</v>
      </c>
      <c r="BG210" s="205">
        <f t="shared" si="46"/>
        <v>0</v>
      </c>
      <c r="BH210" s="205">
        <f t="shared" si="47"/>
        <v>0</v>
      </c>
      <c r="BI210" s="205">
        <f t="shared" si="48"/>
        <v>0</v>
      </c>
      <c r="BJ210" s="14" t="s">
        <v>145</v>
      </c>
      <c r="BK210" s="205">
        <f t="shared" si="49"/>
        <v>0</v>
      </c>
      <c r="BL210" s="14" t="s">
        <v>193</v>
      </c>
      <c r="BM210" s="204" t="s">
        <v>836</v>
      </c>
    </row>
    <row r="211" spans="1:65" s="2" customFormat="1" ht="24.2" customHeight="1">
      <c r="A211" s="31"/>
      <c r="B211" s="32"/>
      <c r="C211" s="192" t="s">
        <v>451</v>
      </c>
      <c r="D211" s="192" t="s">
        <v>140</v>
      </c>
      <c r="E211" s="193" t="s">
        <v>492</v>
      </c>
      <c r="F211" s="194" t="s">
        <v>493</v>
      </c>
      <c r="G211" s="195" t="s">
        <v>261</v>
      </c>
      <c r="H211" s="217"/>
      <c r="I211" s="197"/>
      <c r="J211" s="198">
        <f t="shared" si="40"/>
        <v>0</v>
      </c>
      <c r="K211" s="199"/>
      <c r="L211" s="36"/>
      <c r="M211" s="200" t="s">
        <v>1</v>
      </c>
      <c r="N211" s="201" t="s">
        <v>39</v>
      </c>
      <c r="O211" s="72"/>
      <c r="P211" s="202">
        <f t="shared" si="41"/>
        <v>0</v>
      </c>
      <c r="Q211" s="202">
        <v>0</v>
      </c>
      <c r="R211" s="202">
        <f t="shared" si="42"/>
        <v>0</v>
      </c>
      <c r="S211" s="202">
        <v>0</v>
      </c>
      <c r="T211" s="203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4" t="s">
        <v>193</v>
      </c>
      <c r="AT211" s="204" t="s">
        <v>140</v>
      </c>
      <c r="AU211" s="204" t="s">
        <v>145</v>
      </c>
      <c r="AY211" s="14" t="s">
        <v>137</v>
      </c>
      <c r="BE211" s="205">
        <f t="shared" si="44"/>
        <v>0</v>
      </c>
      <c r="BF211" s="205">
        <f t="shared" si="45"/>
        <v>0</v>
      </c>
      <c r="BG211" s="205">
        <f t="shared" si="46"/>
        <v>0</v>
      </c>
      <c r="BH211" s="205">
        <f t="shared" si="47"/>
        <v>0</v>
      </c>
      <c r="BI211" s="205">
        <f t="shared" si="48"/>
        <v>0</v>
      </c>
      <c r="BJ211" s="14" t="s">
        <v>145</v>
      </c>
      <c r="BK211" s="205">
        <f t="shared" si="49"/>
        <v>0</v>
      </c>
      <c r="BL211" s="14" t="s">
        <v>193</v>
      </c>
      <c r="BM211" s="204" t="s">
        <v>837</v>
      </c>
    </row>
    <row r="212" spans="1:65" s="12" customFormat="1" ht="22.9" customHeight="1">
      <c r="B212" s="176"/>
      <c r="C212" s="177"/>
      <c r="D212" s="178" t="s">
        <v>72</v>
      </c>
      <c r="E212" s="190" t="s">
        <v>731</v>
      </c>
      <c r="F212" s="190" t="s">
        <v>732</v>
      </c>
      <c r="G212" s="177"/>
      <c r="H212" s="177"/>
      <c r="I212" s="180"/>
      <c r="J212" s="191">
        <f>BK212</f>
        <v>0</v>
      </c>
      <c r="K212" s="177"/>
      <c r="L212" s="182"/>
      <c r="M212" s="183"/>
      <c r="N212" s="184"/>
      <c r="O212" s="184"/>
      <c r="P212" s="185">
        <f>SUM(P213:P216)</f>
        <v>0</v>
      </c>
      <c r="Q212" s="184"/>
      <c r="R212" s="185">
        <f>SUM(R213:R216)</f>
        <v>0.20800000000000002</v>
      </c>
      <c r="S212" s="184"/>
      <c r="T212" s="186">
        <f>SUM(T213:T216)</f>
        <v>0</v>
      </c>
      <c r="AR212" s="187" t="s">
        <v>145</v>
      </c>
      <c r="AT212" s="188" t="s">
        <v>72</v>
      </c>
      <c r="AU212" s="188" t="s">
        <v>81</v>
      </c>
      <c r="AY212" s="187" t="s">
        <v>137</v>
      </c>
      <c r="BK212" s="189">
        <f>SUM(BK213:BK216)</f>
        <v>0</v>
      </c>
    </row>
    <row r="213" spans="1:65" s="2" customFormat="1" ht="33" customHeight="1">
      <c r="A213" s="31"/>
      <c r="B213" s="32"/>
      <c r="C213" s="192" t="s">
        <v>455</v>
      </c>
      <c r="D213" s="192" t="s">
        <v>140</v>
      </c>
      <c r="E213" s="193" t="s">
        <v>733</v>
      </c>
      <c r="F213" s="194" t="s">
        <v>734</v>
      </c>
      <c r="G213" s="195" t="s">
        <v>202</v>
      </c>
      <c r="H213" s="196">
        <v>8</v>
      </c>
      <c r="I213" s="197"/>
      <c r="J213" s="198">
        <f>ROUND(I213*H213,2)</f>
        <v>0</v>
      </c>
      <c r="K213" s="199"/>
      <c r="L213" s="36"/>
      <c r="M213" s="200" t="s">
        <v>1</v>
      </c>
      <c r="N213" s="201" t="s">
        <v>39</v>
      </c>
      <c r="O213" s="7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4" t="s">
        <v>193</v>
      </c>
      <c r="AT213" s="204" t="s">
        <v>140</v>
      </c>
      <c r="AU213" s="204" t="s">
        <v>145</v>
      </c>
      <c r="AY213" s="14" t="s">
        <v>137</v>
      </c>
      <c r="BE213" s="205">
        <f>IF(N213="základná",J213,0)</f>
        <v>0</v>
      </c>
      <c r="BF213" s="205">
        <f>IF(N213="znížená",J213,0)</f>
        <v>0</v>
      </c>
      <c r="BG213" s="205">
        <f>IF(N213="zákl. prenesená",J213,0)</f>
        <v>0</v>
      </c>
      <c r="BH213" s="205">
        <f>IF(N213="zníž. prenesená",J213,0)</f>
        <v>0</v>
      </c>
      <c r="BI213" s="205">
        <f>IF(N213="nulová",J213,0)</f>
        <v>0</v>
      </c>
      <c r="BJ213" s="14" t="s">
        <v>145</v>
      </c>
      <c r="BK213" s="205">
        <f>ROUND(I213*H213,2)</f>
        <v>0</v>
      </c>
      <c r="BL213" s="14" t="s">
        <v>193</v>
      </c>
      <c r="BM213" s="204" t="s">
        <v>838</v>
      </c>
    </row>
    <row r="214" spans="1:65" s="2" customFormat="1" ht="24.2" customHeight="1">
      <c r="A214" s="31"/>
      <c r="B214" s="32"/>
      <c r="C214" s="206" t="s">
        <v>459</v>
      </c>
      <c r="D214" s="206" t="s">
        <v>147</v>
      </c>
      <c r="E214" s="207" t="s">
        <v>520</v>
      </c>
      <c r="F214" s="208" t="s">
        <v>521</v>
      </c>
      <c r="G214" s="209" t="s">
        <v>202</v>
      </c>
      <c r="H214" s="210">
        <v>8</v>
      </c>
      <c r="I214" s="211"/>
      <c r="J214" s="212">
        <f>ROUND(I214*H214,2)</f>
        <v>0</v>
      </c>
      <c r="K214" s="213"/>
      <c r="L214" s="214"/>
      <c r="M214" s="215" t="s">
        <v>1</v>
      </c>
      <c r="N214" s="216" t="s">
        <v>39</v>
      </c>
      <c r="O214" s="72"/>
      <c r="P214" s="202">
        <f>O214*H214</f>
        <v>0</v>
      </c>
      <c r="Q214" s="202">
        <v>1E-3</v>
      </c>
      <c r="R214" s="202">
        <f>Q214*H214</f>
        <v>8.0000000000000002E-3</v>
      </c>
      <c r="S214" s="202">
        <v>0</v>
      </c>
      <c r="T214" s="203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4" t="s">
        <v>281</v>
      </c>
      <c r="AT214" s="204" t="s">
        <v>147</v>
      </c>
      <c r="AU214" s="204" t="s">
        <v>145</v>
      </c>
      <c r="AY214" s="14" t="s">
        <v>137</v>
      </c>
      <c r="BE214" s="205">
        <f>IF(N214="základná",J214,0)</f>
        <v>0</v>
      </c>
      <c r="BF214" s="205">
        <f>IF(N214="znížená",J214,0)</f>
        <v>0</v>
      </c>
      <c r="BG214" s="205">
        <f>IF(N214="zákl. prenesená",J214,0)</f>
        <v>0</v>
      </c>
      <c r="BH214" s="205">
        <f>IF(N214="zníž. prenesená",J214,0)</f>
        <v>0</v>
      </c>
      <c r="BI214" s="205">
        <f>IF(N214="nulová",J214,0)</f>
        <v>0</v>
      </c>
      <c r="BJ214" s="14" t="s">
        <v>145</v>
      </c>
      <c r="BK214" s="205">
        <f>ROUND(I214*H214,2)</f>
        <v>0</v>
      </c>
      <c r="BL214" s="14" t="s">
        <v>193</v>
      </c>
      <c r="BM214" s="204" t="s">
        <v>839</v>
      </c>
    </row>
    <row r="215" spans="1:65" s="2" customFormat="1" ht="24.2" customHeight="1">
      <c r="A215" s="31"/>
      <c r="B215" s="32"/>
      <c r="C215" s="206" t="s">
        <v>463</v>
      </c>
      <c r="D215" s="206" t="s">
        <v>147</v>
      </c>
      <c r="E215" s="207" t="s">
        <v>737</v>
      </c>
      <c r="F215" s="208" t="s">
        <v>738</v>
      </c>
      <c r="G215" s="209" t="s">
        <v>202</v>
      </c>
      <c r="H215" s="210">
        <v>8</v>
      </c>
      <c r="I215" s="211"/>
      <c r="J215" s="212">
        <f>ROUND(I215*H215,2)</f>
        <v>0</v>
      </c>
      <c r="K215" s="213"/>
      <c r="L215" s="214"/>
      <c r="M215" s="215" t="s">
        <v>1</v>
      </c>
      <c r="N215" s="216" t="s">
        <v>39</v>
      </c>
      <c r="O215" s="72"/>
      <c r="P215" s="202">
        <f>O215*H215</f>
        <v>0</v>
      </c>
      <c r="Q215" s="202">
        <v>2.5000000000000001E-2</v>
      </c>
      <c r="R215" s="202">
        <f>Q215*H215</f>
        <v>0.2</v>
      </c>
      <c r="S215" s="202">
        <v>0</v>
      </c>
      <c r="T215" s="203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4" t="s">
        <v>281</v>
      </c>
      <c r="AT215" s="204" t="s">
        <v>147</v>
      </c>
      <c r="AU215" s="204" t="s">
        <v>145</v>
      </c>
      <c r="AY215" s="14" t="s">
        <v>137</v>
      </c>
      <c r="BE215" s="205">
        <f>IF(N215="základná",J215,0)</f>
        <v>0</v>
      </c>
      <c r="BF215" s="205">
        <f>IF(N215="znížená",J215,0)</f>
        <v>0</v>
      </c>
      <c r="BG215" s="205">
        <f>IF(N215="zákl. prenesená",J215,0)</f>
        <v>0</v>
      </c>
      <c r="BH215" s="205">
        <f>IF(N215="zníž. prenesená",J215,0)</f>
        <v>0</v>
      </c>
      <c r="BI215" s="205">
        <f>IF(N215="nulová",J215,0)</f>
        <v>0</v>
      </c>
      <c r="BJ215" s="14" t="s">
        <v>145</v>
      </c>
      <c r="BK215" s="205">
        <f>ROUND(I215*H215,2)</f>
        <v>0</v>
      </c>
      <c r="BL215" s="14" t="s">
        <v>193</v>
      </c>
      <c r="BM215" s="204" t="s">
        <v>840</v>
      </c>
    </row>
    <row r="216" spans="1:65" s="2" customFormat="1" ht="24.2" customHeight="1">
      <c r="A216" s="31"/>
      <c r="B216" s="32"/>
      <c r="C216" s="192" t="s">
        <v>467</v>
      </c>
      <c r="D216" s="192" t="s">
        <v>140</v>
      </c>
      <c r="E216" s="193" t="s">
        <v>740</v>
      </c>
      <c r="F216" s="194" t="s">
        <v>741</v>
      </c>
      <c r="G216" s="195" t="s">
        <v>261</v>
      </c>
      <c r="H216" s="217"/>
      <c r="I216" s="197"/>
      <c r="J216" s="198">
        <f>ROUND(I216*H216,2)</f>
        <v>0</v>
      </c>
      <c r="K216" s="199"/>
      <c r="L216" s="36"/>
      <c r="M216" s="200" t="s">
        <v>1</v>
      </c>
      <c r="N216" s="201" t="s">
        <v>39</v>
      </c>
      <c r="O216" s="7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4" t="s">
        <v>193</v>
      </c>
      <c r="AT216" s="204" t="s">
        <v>140</v>
      </c>
      <c r="AU216" s="204" t="s">
        <v>145</v>
      </c>
      <c r="AY216" s="14" t="s">
        <v>137</v>
      </c>
      <c r="BE216" s="205">
        <f>IF(N216="základná",J216,0)</f>
        <v>0</v>
      </c>
      <c r="BF216" s="205">
        <f>IF(N216="znížená",J216,0)</f>
        <v>0</v>
      </c>
      <c r="BG216" s="205">
        <f>IF(N216="zákl. prenesená",J216,0)</f>
        <v>0</v>
      </c>
      <c r="BH216" s="205">
        <f>IF(N216="zníž. prenesená",J216,0)</f>
        <v>0</v>
      </c>
      <c r="BI216" s="205">
        <f>IF(N216="nulová",J216,0)</f>
        <v>0</v>
      </c>
      <c r="BJ216" s="14" t="s">
        <v>145</v>
      </c>
      <c r="BK216" s="205">
        <f>ROUND(I216*H216,2)</f>
        <v>0</v>
      </c>
      <c r="BL216" s="14" t="s">
        <v>193</v>
      </c>
      <c r="BM216" s="204" t="s">
        <v>841</v>
      </c>
    </row>
    <row r="217" spans="1:65" s="12" customFormat="1" ht="22.9" customHeight="1">
      <c r="B217" s="176"/>
      <c r="C217" s="177"/>
      <c r="D217" s="178" t="s">
        <v>72</v>
      </c>
      <c r="E217" s="190" t="s">
        <v>531</v>
      </c>
      <c r="F217" s="190" t="s">
        <v>532</v>
      </c>
      <c r="G217" s="177"/>
      <c r="H217" s="177"/>
      <c r="I217" s="180"/>
      <c r="J217" s="191">
        <f>BK217</f>
        <v>0</v>
      </c>
      <c r="K217" s="177"/>
      <c r="L217" s="182"/>
      <c r="M217" s="183"/>
      <c r="N217" s="184"/>
      <c r="O217" s="184"/>
      <c r="P217" s="185">
        <f>SUM(P218:P222)</f>
        <v>0</v>
      </c>
      <c r="Q217" s="184"/>
      <c r="R217" s="185">
        <f>SUM(R218:R222)</f>
        <v>7.2967481999999997</v>
      </c>
      <c r="S217" s="184"/>
      <c r="T217" s="186">
        <f>SUM(T218:T222)</f>
        <v>0</v>
      </c>
      <c r="AR217" s="187" t="s">
        <v>145</v>
      </c>
      <c r="AT217" s="188" t="s">
        <v>72</v>
      </c>
      <c r="AU217" s="188" t="s">
        <v>81</v>
      </c>
      <c r="AY217" s="187" t="s">
        <v>137</v>
      </c>
      <c r="BK217" s="189">
        <f>SUM(BK218:BK222)</f>
        <v>0</v>
      </c>
    </row>
    <row r="218" spans="1:65" s="2" customFormat="1" ht="33" customHeight="1">
      <c r="A218" s="31"/>
      <c r="B218" s="32"/>
      <c r="C218" s="192" t="s">
        <v>471</v>
      </c>
      <c r="D218" s="192" t="s">
        <v>140</v>
      </c>
      <c r="E218" s="193" t="s">
        <v>534</v>
      </c>
      <c r="F218" s="194" t="s">
        <v>535</v>
      </c>
      <c r="G218" s="195" t="s">
        <v>143</v>
      </c>
      <c r="H218" s="196">
        <v>268.05</v>
      </c>
      <c r="I218" s="197"/>
      <c r="J218" s="198">
        <f>ROUND(I218*H218,2)</f>
        <v>0</v>
      </c>
      <c r="K218" s="199"/>
      <c r="L218" s="36"/>
      <c r="M218" s="200" t="s">
        <v>1</v>
      </c>
      <c r="N218" s="201" t="s">
        <v>39</v>
      </c>
      <c r="O218" s="72"/>
      <c r="P218" s="202">
        <f>O218*H218</f>
        <v>0</v>
      </c>
      <c r="Q218" s="202">
        <v>3.65E-3</v>
      </c>
      <c r="R218" s="202">
        <f>Q218*H218</f>
        <v>0.97838250000000004</v>
      </c>
      <c r="S218" s="202">
        <v>0</v>
      </c>
      <c r="T218" s="203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4" t="s">
        <v>193</v>
      </c>
      <c r="AT218" s="204" t="s">
        <v>140</v>
      </c>
      <c r="AU218" s="204" t="s">
        <v>145</v>
      </c>
      <c r="AY218" s="14" t="s">
        <v>137</v>
      </c>
      <c r="BE218" s="205">
        <f>IF(N218="základná",J218,0)</f>
        <v>0</v>
      </c>
      <c r="BF218" s="205">
        <f>IF(N218="znížená",J218,0)</f>
        <v>0</v>
      </c>
      <c r="BG218" s="205">
        <f>IF(N218="zákl. prenesená",J218,0)</f>
        <v>0</v>
      </c>
      <c r="BH218" s="205">
        <f>IF(N218="zníž. prenesená",J218,0)</f>
        <v>0</v>
      </c>
      <c r="BI218" s="205">
        <f>IF(N218="nulová",J218,0)</f>
        <v>0</v>
      </c>
      <c r="BJ218" s="14" t="s">
        <v>145</v>
      </c>
      <c r="BK218" s="205">
        <f>ROUND(I218*H218,2)</f>
        <v>0</v>
      </c>
      <c r="BL218" s="14" t="s">
        <v>193</v>
      </c>
      <c r="BM218" s="204" t="s">
        <v>842</v>
      </c>
    </row>
    <row r="219" spans="1:65" s="2" customFormat="1" ht="24.2" customHeight="1">
      <c r="A219" s="31"/>
      <c r="B219" s="32"/>
      <c r="C219" s="206" t="s">
        <v>475</v>
      </c>
      <c r="D219" s="206" t="s">
        <v>147</v>
      </c>
      <c r="E219" s="207" t="s">
        <v>744</v>
      </c>
      <c r="F219" s="208" t="s">
        <v>745</v>
      </c>
      <c r="G219" s="209" t="s">
        <v>143</v>
      </c>
      <c r="H219" s="210">
        <v>284.13299999999998</v>
      </c>
      <c r="I219" s="211"/>
      <c r="J219" s="212">
        <f>ROUND(I219*H219,2)</f>
        <v>0</v>
      </c>
      <c r="K219" s="213"/>
      <c r="L219" s="214"/>
      <c r="M219" s="215" t="s">
        <v>1</v>
      </c>
      <c r="N219" s="216" t="s">
        <v>39</v>
      </c>
      <c r="O219" s="72"/>
      <c r="P219" s="202">
        <f>O219*H219</f>
        <v>0</v>
      </c>
      <c r="Q219" s="202">
        <v>2.1899999999999999E-2</v>
      </c>
      <c r="R219" s="202">
        <f>Q219*H219</f>
        <v>6.2225126999999993</v>
      </c>
      <c r="S219" s="202">
        <v>0</v>
      </c>
      <c r="T219" s="203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4" t="s">
        <v>281</v>
      </c>
      <c r="AT219" s="204" t="s">
        <v>147</v>
      </c>
      <c r="AU219" s="204" t="s">
        <v>145</v>
      </c>
      <c r="AY219" s="14" t="s">
        <v>137</v>
      </c>
      <c r="BE219" s="205">
        <f>IF(N219="základná",J219,0)</f>
        <v>0</v>
      </c>
      <c r="BF219" s="205">
        <f>IF(N219="znížená",J219,0)</f>
        <v>0</v>
      </c>
      <c r="BG219" s="205">
        <f>IF(N219="zákl. prenesená",J219,0)</f>
        <v>0</v>
      </c>
      <c r="BH219" s="205">
        <f>IF(N219="zníž. prenesená",J219,0)</f>
        <v>0</v>
      </c>
      <c r="BI219" s="205">
        <f>IF(N219="nulová",J219,0)</f>
        <v>0</v>
      </c>
      <c r="BJ219" s="14" t="s">
        <v>145</v>
      </c>
      <c r="BK219" s="205">
        <f>ROUND(I219*H219,2)</f>
        <v>0</v>
      </c>
      <c r="BL219" s="14" t="s">
        <v>193</v>
      </c>
      <c r="BM219" s="204" t="s">
        <v>843</v>
      </c>
    </row>
    <row r="220" spans="1:65" s="2" customFormat="1" ht="24.2" customHeight="1">
      <c r="A220" s="31"/>
      <c r="B220" s="32"/>
      <c r="C220" s="206" t="s">
        <v>479</v>
      </c>
      <c r="D220" s="206" t="s">
        <v>147</v>
      </c>
      <c r="E220" s="207" t="s">
        <v>542</v>
      </c>
      <c r="F220" s="208" t="s">
        <v>543</v>
      </c>
      <c r="G220" s="209" t="s">
        <v>174</v>
      </c>
      <c r="H220" s="210">
        <v>93.817999999999998</v>
      </c>
      <c r="I220" s="211"/>
      <c r="J220" s="212">
        <f>ROUND(I220*H220,2)</f>
        <v>0</v>
      </c>
      <c r="K220" s="213"/>
      <c r="L220" s="214"/>
      <c r="M220" s="215" t="s">
        <v>1</v>
      </c>
      <c r="N220" s="216" t="s">
        <v>39</v>
      </c>
      <c r="O220" s="72"/>
      <c r="P220" s="202">
        <f>O220*H220</f>
        <v>0</v>
      </c>
      <c r="Q220" s="202">
        <v>1E-3</v>
      </c>
      <c r="R220" s="202">
        <f>Q220*H220</f>
        <v>9.3817999999999999E-2</v>
      </c>
      <c r="S220" s="202">
        <v>0</v>
      </c>
      <c r="T220" s="203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4" t="s">
        <v>281</v>
      </c>
      <c r="AT220" s="204" t="s">
        <v>147</v>
      </c>
      <c r="AU220" s="204" t="s">
        <v>145</v>
      </c>
      <c r="AY220" s="14" t="s">
        <v>137</v>
      </c>
      <c r="BE220" s="205">
        <f>IF(N220="základná",J220,0)</f>
        <v>0</v>
      </c>
      <c r="BF220" s="205">
        <f>IF(N220="znížená",J220,0)</f>
        <v>0</v>
      </c>
      <c r="BG220" s="205">
        <f>IF(N220="zákl. prenesená",J220,0)</f>
        <v>0</v>
      </c>
      <c r="BH220" s="205">
        <f>IF(N220="zníž. prenesená",J220,0)</f>
        <v>0</v>
      </c>
      <c r="BI220" s="205">
        <f>IF(N220="nulová",J220,0)</f>
        <v>0</v>
      </c>
      <c r="BJ220" s="14" t="s">
        <v>145</v>
      </c>
      <c r="BK220" s="205">
        <f>ROUND(I220*H220,2)</f>
        <v>0</v>
      </c>
      <c r="BL220" s="14" t="s">
        <v>193</v>
      </c>
      <c r="BM220" s="204" t="s">
        <v>844</v>
      </c>
    </row>
    <row r="221" spans="1:65" s="2" customFormat="1" ht="24.2" customHeight="1">
      <c r="A221" s="31"/>
      <c r="B221" s="32"/>
      <c r="C221" s="206" t="s">
        <v>483</v>
      </c>
      <c r="D221" s="206" t="s">
        <v>147</v>
      </c>
      <c r="E221" s="207" t="s">
        <v>546</v>
      </c>
      <c r="F221" s="208" t="s">
        <v>547</v>
      </c>
      <c r="G221" s="209" t="s">
        <v>207</v>
      </c>
      <c r="H221" s="210">
        <v>18.5</v>
      </c>
      <c r="I221" s="211"/>
      <c r="J221" s="212">
        <f>ROUND(I221*H221,2)</f>
        <v>0</v>
      </c>
      <c r="K221" s="213"/>
      <c r="L221" s="214"/>
      <c r="M221" s="215" t="s">
        <v>1</v>
      </c>
      <c r="N221" s="216" t="s">
        <v>39</v>
      </c>
      <c r="O221" s="72"/>
      <c r="P221" s="202">
        <f>O221*H221</f>
        <v>0</v>
      </c>
      <c r="Q221" s="202">
        <v>1.1E-4</v>
      </c>
      <c r="R221" s="202">
        <f>Q221*H221</f>
        <v>2.0349999999999999E-3</v>
      </c>
      <c r="S221" s="202">
        <v>0</v>
      </c>
      <c r="T221" s="203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4" t="s">
        <v>150</v>
      </c>
      <c r="AT221" s="204" t="s">
        <v>147</v>
      </c>
      <c r="AU221" s="204" t="s">
        <v>145</v>
      </c>
      <c r="AY221" s="14" t="s">
        <v>137</v>
      </c>
      <c r="BE221" s="205">
        <f>IF(N221="základná",J221,0)</f>
        <v>0</v>
      </c>
      <c r="BF221" s="205">
        <f>IF(N221="znížená",J221,0)</f>
        <v>0</v>
      </c>
      <c r="BG221" s="205">
        <f>IF(N221="zákl. prenesená",J221,0)</f>
        <v>0</v>
      </c>
      <c r="BH221" s="205">
        <f>IF(N221="zníž. prenesená",J221,0)</f>
        <v>0</v>
      </c>
      <c r="BI221" s="205">
        <f>IF(N221="nulová",J221,0)</f>
        <v>0</v>
      </c>
      <c r="BJ221" s="14" t="s">
        <v>145</v>
      </c>
      <c r="BK221" s="205">
        <f>ROUND(I221*H221,2)</f>
        <v>0</v>
      </c>
      <c r="BL221" s="14" t="s">
        <v>144</v>
      </c>
      <c r="BM221" s="204" t="s">
        <v>845</v>
      </c>
    </row>
    <row r="222" spans="1:65" s="2" customFormat="1" ht="24.2" customHeight="1">
      <c r="A222" s="31"/>
      <c r="B222" s="32"/>
      <c r="C222" s="192" t="s">
        <v>487</v>
      </c>
      <c r="D222" s="192" t="s">
        <v>140</v>
      </c>
      <c r="E222" s="193" t="s">
        <v>550</v>
      </c>
      <c r="F222" s="194" t="s">
        <v>551</v>
      </c>
      <c r="G222" s="195" t="s">
        <v>261</v>
      </c>
      <c r="H222" s="217"/>
      <c r="I222" s="197"/>
      <c r="J222" s="198">
        <f>ROUND(I222*H222,2)</f>
        <v>0</v>
      </c>
      <c r="K222" s="199"/>
      <c r="L222" s="36"/>
      <c r="M222" s="200" t="s">
        <v>1</v>
      </c>
      <c r="N222" s="201" t="s">
        <v>39</v>
      </c>
      <c r="O222" s="72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4" t="s">
        <v>193</v>
      </c>
      <c r="AT222" s="204" t="s">
        <v>140</v>
      </c>
      <c r="AU222" s="204" t="s">
        <v>145</v>
      </c>
      <c r="AY222" s="14" t="s">
        <v>137</v>
      </c>
      <c r="BE222" s="205">
        <f>IF(N222="základná",J222,0)</f>
        <v>0</v>
      </c>
      <c r="BF222" s="205">
        <f>IF(N222="znížená",J222,0)</f>
        <v>0</v>
      </c>
      <c r="BG222" s="205">
        <f>IF(N222="zákl. prenesená",J222,0)</f>
        <v>0</v>
      </c>
      <c r="BH222" s="205">
        <f>IF(N222="zníž. prenesená",J222,0)</f>
        <v>0</v>
      </c>
      <c r="BI222" s="205">
        <f>IF(N222="nulová",J222,0)</f>
        <v>0</v>
      </c>
      <c r="BJ222" s="14" t="s">
        <v>145</v>
      </c>
      <c r="BK222" s="205">
        <f>ROUND(I222*H222,2)</f>
        <v>0</v>
      </c>
      <c r="BL222" s="14" t="s">
        <v>193</v>
      </c>
      <c r="BM222" s="204" t="s">
        <v>846</v>
      </c>
    </row>
    <row r="223" spans="1:65" s="12" customFormat="1" ht="22.9" customHeight="1">
      <c r="B223" s="176"/>
      <c r="C223" s="177"/>
      <c r="D223" s="178" t="s">
        <v>72</v>
      </c>
      <c r="E223" s="190" t="s">
        <v>553</v>
      </c>
      <c r="F223" s="190" t="s">
        <v>554</v>
      </c>
      <c r="G223" s="177"/>
      <c r="H223" s="177"/>
      <c r="I223" s="180"/>
      <c r="J223" s="191">
        <f>BK223</f>
        <v>0</v>
      </c>
      <c r="K223" s="177"/>
      <c r="L223" s="182"/>
      <c r="M223" s="183"/>
      <c r="N223" s="184"/>
      <c r="O223" s="184"/>
      <c r="P223" s="185">
        <f>SUM(P224:P228)</f>
        <v>0</v>
      </c>
      <c r="Q223" s="184"/>
      <c r="R223" s="185">
        <f>SUM(R224:R228)</f>
        <v>15.314935679999998</v>
      </c>
      <c r="S223" s="184"/>
      <c r="T223" s="186">
        <f>SUM(T224:T228)</f>
        <v>0</v>
      </c>
      <c r="AR223" s="187" t="s">
        <v>145</v>
      </c>
      <c r="AT223" s="188" t="s">
        <v>72</v>
      </c>
      <c r="AU223" s="188" t="s">
        <v>81</v>
      </c>
      <c r="AY223" s="187" t="s">
        <v>137</v>
      </c>
      <c r="BK223" s="189">
        <f>SUM(BK224:BK228)</f>
        <v>0</v>
      </c>
    </row>
    <row r="224" spans="1:65" s="2" customFormat="1" ht="37.9" customHeight="1">
      <c r="A224" s="31"/>
      <c r="B224" s="32"/>
      <c r="C224" s="192" t="s">
        <v>491</v>
      </c>
      <c r="D224" s="192" t="s">
        <v>140</v>
      </c>
      <c r="E224" s="193" t="s">
        <v>556</v>
      </c>
      <c r="F224" s="194" t="s">
        <v>557</v>
      </c>
      <c r="G224" s="195" t="s">
        <v>143</v>
      </c>
      <c r="H224" s="196">
        <v>661.4</v>
      </c>
      <c r="I224" s="197"/>
      <c r="J224" s="198">
        <f>ROUND(I224*H224,2)</f>
        <v>0</v>
      </c>
      <c r="K224" s="199"/>
      <c r="L224" s="36"/>
      <c r="M224" s="200" t="s">
        <v>1</v>
      </c>
      <c r="N224" s="201" t="s">
        <v>39</v>
      </c>
      <c r="O224" s="72"/>
      <c r="P224" s="202">
        <f>O224*H224</f>
        <v>0</v>
      </c>
      <c r="Q224" s="202">
        <v>3.15E-3</v>
      </c>
      <c r="R224" s="202">
        <f>Q224*H224</f>
        <v>2.0834099999999998</v>
      </c>
      <c r="S224" s="202">
        <v>0</v>
      </c>
      <c r="T224" s="203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4" t="s">
        <v>193</v>
      </c>
      <c r="AT224" s="204" t="s">
        <v>140</v>
      </c>
      <c r="AU224" s="204" t="s">
        <v>145</v>
      </c>
      <c r="AY224" s="14" t="s">
        <v>137</v>
      </c>
      <c r="BE224" s="205">
        <f>IF(N224="základná",J224,0)</f>
        <v>0</v>
      </c>
      <c r="BF224" s="205">
        <f>IF(N224="znížená",J224,0)</f>
        <v>0</v>
      </c>
      <c r="BG224" s="205">
        <f>IF(N224="zákl. prenesená",J224,0)</f>
        <v>0</v>
      </c>
      <c r="BH224" s="205">
        <f>IF(N224="zníž. prenesená",J224,0)</f>
        <v>0</v>
      </c>
      <c r="BI224" s="205">
        <f>IF(N224="nulová",J224,0)</f>
        <v>0</v>
      </c>
      <c r="BJ224" s="14" t="s">
        <v>145</v>
      </c>
      <c r="BK224" s="205">
        <f>ROUND(I224*H224,2)</f>
        <v>0</v>
      </c>
      <c r="BL224" s="14" t="s">
        <v>193</v>
      </c>
      <c r="BM224" s="204" t="s">
        <v>847</v>
      </c>
    </row>
    <row r="225" spans="1:65" s="2" customFormat="1" ht="16.5" customHeight="1">
      <c r="A225" s="31"/>
      <c r="B225" s="32"/>
      <c r="C225" s="206" t="s">
        <v>497</v>
      </c>
      <c r="D225" s="206" t="s">
        <v>147</v>
      </c>
      <c r="E225" s="207" t="s">
        <v>560</v>
      </c>
      <c r="F225" s="208" t="s">
        <v>561</v>
      </c>
      <c r="G225" s="209" t="s">
        <v>143</v>
      </c>
      <c r="H225" s="210">
        <v>701.08399999999995</v>
      </c>
      <c r="I225" s="211"/>
      <c r="J225" s="212">
        <f>ROUND(I225*H225,2)</f>
        <v>0</v>
      </c>
      <c r="K225" s="213"/>
      <c r="L225" s="214"/>
      <c r="M225" s="215" t="s">
        <v>1</v>
      </c>
      <c r="N225" s="216" t="s">
        <v>39</v>
      </c>
      <c r="O225" s="72"/>
      <c r="P225" s="202">
        <f>O225*H225</f>
        <v>0</v>
      </c>
      <c r="Q225" s="202">
        <v>1.8519999999999998E-2</v>
      </c>
      <c r="R225" s="202">
        <f>Q225*H225</f>
        <v>12.984075679999998</v>
      </c>
      <c r="S225" s="202">
        <v>0</v>
      </c>
      <c r="T225" s="203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4" t="s">
        <v>281</v>
      </c>
      <c r="AT225" s="204" t="s">
        <v>147</v>
      </c>
      <c r="AU225" s="204" t="s">
        <v>145</v>
      </c>
      <c r="AY225" s="14" t="s">
        <v>137</v>
      </c>
      <c r="BE225" s="205">
        <f>IF(N225="základná",J225,0)</f>
        <v>0</v>
      </c>
      <c r="BF225" s="205">
        <f>IF(N225="znížená",J225,0)</f>
        <v>0</v>
      </c>
      <c r="BG225" s="205">
        <f>IF(N225="zákl. prenesená",J225,0)</f>
        <v>0</v>
      </c>
      <c r="BH225" s="205">
        <f>IF(N225="zníž. prenesená",J225,0)</f>
        <v>0</v>
      </c>
      <c r="BI225" s="205">
        <f>IF(N225="nulová",J225,0)</f>
        <v>0</v>
      </c>
      <c r="BJ225" s="14" t="s">
        <v>145</v>
      </c>
      <c r="BK225" s="205">
        <f>ROUND(I225*H225,2)</f>
        <v>0</v>
      </c>
      <c r="BL225" s="14" t="s">
        <v>193</v>
      </c>
      <c r="BM225" s="204" t="s">
        <v>848</v>
      </c>
    </row>
    <row r="226" spans="1:65" s="2" customFormat="1" ht="24.2" customHeight="1">
      <c r="A226" s="31"/>
      <c r="B226" s="32"/>
      <c r="C226" s="206" t="s">
        <v>501</v>
      </c>
      <c r="D226" s="206" t="s">
        <v>147</v>
      </c>
      <c r="E226" s="207" t="s">
        <v>542</v>
      </c>
      <c r="F226" s="208" t="s">
        <v>543</v>
      </c>
      <c r="G226" s="209" t="s">
        <v>174</v>
      </c>
      <c r="H226" s="210">
        <v>231.49</v>
      </c>
      <c r="I226" s="211"/>
      <c r="J226" s="212">
        <f>ROUND(I226*H226,2)</f>
        <v>0</v>
      </c>
      <c r="K226" s="213"/>
      <c r="L226" s="214"/>
      <c r="M226" s="215" t="s">
        <v>1</v>
      </c>
      <c r="N226" s="216" t="s">
        <v>39</v>
      </c>
      <c r="O226" s="72"/>
      <c r="P226" s="202">
        <f>O226*H226</f>
        <v>0</v>
      </c>
      <c r="Q226" s="202">
        <v>1E-3</v>
      </c>
      <c r="R226" s="202">
        <f>Q226*H226</f>
        <v>0.23149</v>
      </c>
      <c r="S226" s="202">
        <v>0</v>
      </c>
      <c r="T226" s="203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4" t="s">
        <v>281</v>
      </c>
      <c r="AT226" s="204" t="s">
        <v>147</v>
      </c>
      <c r="AU226" s="204" t="s">
        <v>145</v>
      </c>
      <c r="AY226" s="14" t="s">
        <v>137</v>
      </c>
      <c r="BE226" s="205">
        <f>IF(N226="základná",J226,0)</f>
        <v>0</v>
      </c>
      <c r="BF226" s="205">
        <f>IF(N226="znížená",J226,0)</f>
        <v>0</v>
      </c>
      <c r="BG226" s="205">
        <f>IF(N226="zákl. prenesená",J226,0)</f>
        <v>0</v>
      </c>
      <c r="BH226" s="205">
        <f>IF(N226="zníž. prenesená",J226,0)</f>
        <v>0</v>
      </c>
      <c r="BI226" s="205">
        <f>IF(N226="nulová",J226,0)</f>
        <v>0</v>
      </c>
      <c r="BJ226" s="14" t="s">
        <v>145</v>
      </c>
      <c r="BK226" s="205">
        <f>ROUND(I226*H226,2)</f>
        <v>0</v>
      </c>
      <c r="BL226" s="14" t="s">
        <v>193</v>
      </c>
      <c r="BM226" s="204" t="s">
        <v>849</v>
      </c>
    </row>
    <row r="227" spans="1:65" s="2" customFormat="1" ht="24.2" customHeight="1">
      <c r="A227" s="31"/>
      <c r="B227" s="32"/>
      <c r="C227" s="206" t="s">
        <v>507</v>
      </c>
      <c r="D227" s="206" t="s">
        <v>147</v>
      </c>
      <c r="E227" s="207" t="s">
        <v>565</v>
      </c>
      <c r="F227" s="208" t="s">
        <v>566</v>
      </c>
      <c r="G227" s="209" t="s">
        <v>207</v>
      </c>
      <c r="H227" s="210">
        <v>228</v>
      </c>
      <c r="I227" s="211"/>
      <c r="J227" s="212">
        <f>ROUND(I227*H227,2)</f>
        <v>0</v>
      </c>
      <c r="K227" s="213"/>
      <c r="L227" s="214"/>
      <c r="M227" s="215" t="s">
        <v>1</v>
      </c>
      <c r="N227" s="216" t="s">
        <v>39</v>
      </c>
      <c r="O227" s="72"/>
      <c r="P227" s="202">
        <f>O227*H227</f>
        <v>0</v>
      </c>
      <c r="Q227" s="202">
        <v>6.9999999999999994E-5</v>
      </c>
      <c r="R227" s="202">
        <f>Q227*H227</f>
        <v>1.5959999999999998E-2</v>
      </c>
      <c r="S227" s="202">
        <v>0</v>
      </c>
      <c r="T227" s="203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4" t="s">
        <v>281</v>
      </c>
      <c r="AT227" s="204" t="s">
        <v>147</v>
      </c>
      <c r="AU227" s="204" t="s">
        <v>145</v>
      </c>
      <c r="AY227" s="14" t="s">
        <v>137</v>
      </c>
      <c r="BE227" s="205">
        <f>IF(N227="základná",J227,0)</f>
        <v>0</v>
      </c>
      <c r="BF227" s="205">
        <f>IF(N227="znížená",J227,0)</f>
        <v>0</v>
      </c>
      <c r="BG227" s="205">
        <f>IF(N227="zákl. prenesená",J227,0)</f>
        <v>0</v>
      </c>
      <c r="BH227" s="205">
        <f>IF(N227="zníž. prenesená",J227,0)</f>
        <v>0</v>
      </c>
      <c r="BI227" s="205">
        <f>IF(N227="nulová",J227,0)</f>
        <v>0</v>
      </c>
      <c r="BJ227" s="14" t="s">
        <v>145</v>
      </c>
      <c r="BK227" s="205">
        <f>ROUND(I227*H227,2)</f>
        <v>0</v>
      </c>
      <c r="BL227" s="14" t="s">
        <v>193</v>
      </c>
      <c r="BM227" s="204" t="s">
        <v>850</v>
      </c>
    </row>
    <row r="228" spans="1:65" s="2" customFormat="1" ht="24.2" customHeight="1">
      <c r="A228" s="31"/>
      <c r="B228" s="32"/>
      <c r="C228" s="192" t="s">
        <v>511</v>
      </c>
      <c r="D228" s="192" t="s">
        <v>140</v>
      </c>
      <c r="E228" s="193" t="s">
        <v>569</v>
      </c>
      <c r="F228" s="194" t="s">
        <v>570</v>
      </c>
      <c r="G228" s="195" t="s">
        <v>261</v>
      </c>
      <c r="H228" s="217"/>
      <c r="I228" s="197"/>
      <c r="J228" s="198">
        <f>ROUND(I228*H228,2)</f>
        <v>0</v>
      </c>
      <c r="K228" s="199"/>
      <c r="L228" s="36"/>
      <c r="M228" s="200" t="s">
        <v>1</v>
      </c>
      <c r="N228" s="201" t="s">
        <v>39</v>
      </c>
      <c r="O228" s="7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4" t="s">
        <v>193</v>
      </c>
      <c r="AT228" s="204" t="s">
        <v>140</v>
      </c>
      <c r="AU228" s="204" t="s">
        <v>145</v>
      </c>
      <c r="AY228" s="14" t="s">
        <v>137</v>
      </c>
      <c r="BE228" s="205">
        <f>IF(N228="základná",J228,0)</f>
        <v>0</v>
      </c>
      <c r="BF228" s="205">
        <f>IF(N228="znížená",J228,0)</f>
        <v>0</v>
      </c>
      <c r="BG228" s="205">
        <f>IF(N228="zákl. prenesená",J228,0)</f>
        <v>0</v>
      </c>
      <c r="BH228" s="205">
        <f>IF(N228="zníž. prenesená",J228,0)</f>
        <v>0</v>
      </c>
      <c r="BI228" s="205">
        <f>IF(N228="nulová",J228,0)</f>
        <v>0</v>
      </c>
      <c r="BJ228" s="14" t="s">
        <v>145</v>
      </c>
      <c r="BK228" s="205">
        <f>ROUND(I228*H228,2)</f>
        <v>0</v>
      </c>
      <c r="BL228" s="14" t="s">
        <v>193</v>
      </c>
      <c r="BM228" s="204" t="s">
        <v>851</v>
      </c>
    </row>
    <row r="229" spans="1:65" s="12" customFormat="1" ht="22.9" customHeight="1">
      <c r="B229" s="176"/>
      <c r="C229" s="177"/>
      <c r="D229" s="178" t="s">
        <v>72</v>
      </c>
      <c r="E229" s="190" t="s">
        <v>572</v>
      </c>
      <c r="F229" s="190" t="s">
        <v>573</v>
      </c>
      <c r="G229" s="177"/>
      <c r="H229" s="177"/>
      <c r="I229" s="180"/>
      <c r="J229" s="191">
        <f>BK229</f>
        <v>0</v>
      </c>
      <c r="K229" s="177"/>
      <c r="L229" s="182"/>
      <c r="M229" s="183"/>
      <c r="N229" s="184"/>
      <c r="O229" s="184"/>
      <c r="P229" s="185">
        <f>SUM(P230:P232)</f>
        <v>0</v>
      </c>
      <c r="Q229" s="184"/>
      <c r="R229" s="185">
        <f>SUM(R230:R232)</f>
        <v>0.11111000000000001</v>
      </c>
      <c r="S229" s="184"/>
      <c r="T229" s="186">
        <f>SUM(T230:T232)</f>
        <v>0</v>
      </c>
      <c r="AR229" s="187" t="s">
        <v>145</v>
      </c>
      <c r="AT229" s="188" t="s">
        <v>72</v>
      </c>
      <c r="AU229" s="188" t="s">
        <v>81</v>
      </c>
      <c r="AY229" s="187" t="s">
        <v>137</v>
      </c>
      <c r="BK229" s="189">
        <f>SUM(BK230:BK232)</f>
        <v>0</v>
      </c>
    </row>
    <row r="230" spans="1:65" s="2" customFormat="1" ht="24.2" customHeight="1">
      <c r="A230" s="31"/>
      <c r="B230" s="32"/>
      <c r="C230" s="192" t="s">
        <v>533</v>
      </c>
      <c r="D230" s="192" t="s">
        <v>140</v>
      </c>
      <c r="E230" s="193" t="s">
        <v>575</v>
      </c>
      <c r="F230" s="194" t="s">
        <v>576</v>
      </c>
      <c r="G230" s="195" t="s">
        <v>143</v>
      </c>
      <c r="H230" s="196">
        <v>250</v>
      </c>
      <c r="I230" s="197"/>
      <c r="J230" s="198">
        <f>ROUND(I230*H230,2)</f>
        <v>0</v>
      </c>
      <c r="K230" s="199"/>
      <c r="L230" s="36"/>
      <c r="M230" s="200" t="s">
        <v>1</v>
      </c>
      <c r="N230" s="201" t="s">
        <v>39</v>
      </c>
      <c r="O230" s="72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4" t="s">
        <v>193</v>
      </c>
      <c r="AT230" s="204" t="s">
        <v>140</v>
      </c>
      <c r="AU230" s="204" t="s">
        <v>145</v>
      </c>
      <c r="AY230" s="14" t="s">
        <v>137</v>
      </c>
      <c r="BE230" s="205">
        <f>IF(N230="základná",J230,0)</f>
        <v>0</v>
      </c>
      <c r="BF230" s="205">
        <f>IF(N230="znížená",J230,0)</f>
        <v>0</v>
      </c>
      <c r="BG230" s="205">
        <f>IF(N230="zákl. prenesená",J230,0)</f>
        <v>0</v>
      </c>
      <c r="BH230" s="205">
        <f>IF(N230="zníž. prenesená",J230,0)</f>
        <v>0</v>
      </c>
      <c r="BI230" s="205">
        <f>IF(N230="nulová",J230,0)</f>
        <v>0</v>
      </c>
      <c r="BJ230" s="14" t="s">
        <v>145</v>
      </c>
      <c r="BK230" s="205">
        <f>ROUND(I230*H230,2)</f>
        <v>0</v>
      </c>
      <c r="BL230" s="14" t="s">
        <v>193</v>
      </c>
      <c r="BM230" s="204" t="s">
        <v>852</v>
      </c>
    </row>
    <row r="231" spans="1:65" s="2" customFormat="1" ht="24.2" customHeight="1">
      <c r="A231" s="31"/>
      <c r="B231" s="32"/>
      <c r="C231" s="192" t="s">
        <v>537</v>
      </c>
      <c r="D231" s="192" t="s">
        <v>140</v>
      </c>
      <c r="E231" s="193" t="s">
        <v>579</v>
      </c>
      <c r="F231" s="194" t="s">
        <v>580</v>
      </c>
      <c r="G231" s="195" t="s">
        <v>143</v>
      </c>
      <c r="H231" s="196">
        <v>268.05</v>
      </c>
      <c r="I231" s="197"/>
      <c r="J231" s="198">
        <f>ROUND(I231*H231,2)</f>
        <v>0</v>
      </c>
      <c r="K231" s="199"/>
      <c r="L231" s="36"/>
      <c r="M231" s="200" t="s">
        <v>1</v>
      </c>
      <c r="N231" s="201" t="s">
        <v>39</v>
      </c>
      <c r="O231" s="72"/>
      <c r="P231" s="202">
        <f>O231*H231</f>
        <v>0</v>
      </c>
      <c r="Q231" s="202">
        <v>2.0000000000000001E-4</v>
      </c>
      <c r="R231" s="202">
        <f>Q231*H231</f>
        <v>5.3610000000000005E-2</v>
      </c>
      <c r="S231" s="202">
        <v>0</v>
      </c>
      <c r="T231" s="203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4" t="s">
        <v>193</v>
      </c>
      <c r="AT231" s="204" t="s">
        <v>140</v>
      </c>
      <c r="AU231" s="204" t="s">
        <v>145</v>
      </c>
      <c r="AY231" s="14" t="s">
        <v>137</v>
      </c>
      <c r="BE231" s="205">
        <f>IF(N231="základná",J231,0)</f>
        <v>0</v>
      </c>
      <c r="BF231" s="205">
        <f>IF(N231="znížená",J231,0)</f>
        <v>0</v>
      </c>
      <c r="BG231" s="205">
        <f>IF(N231="zákl. prenesená",J231,0)</f>
        <v>0</v>
      </c>
      <c r="BH231" s="205">
        <f>IF(N231="zníž. prenesená",J231,0)</f>
        <v>0</v>
      </c>
      <c r="BI231" s="205">
        <f>IF(N231="nulová",J231,0)</f>
        <v>0</v>
      </c>
      <c r="BJ231" s="14" t="s">
        <v>145</v>
      </c>
      <c r="BK231" s="205">
        <f>ROUND(I231*H231,2)</f>
        <v>0</v>
      </c>
      <c r="BL231" s="14" t="s">
        <v>193</v>
      </c>
      <c r="BM231" s="204" t="s">
        <v>853</v>
      </c>
    </row>
    <row r="232" spans="1:65" s="2" customFormat="1" ht="37.9" customHeight="1">
      <c r="A232" s="31"/>
      <c r="B232" s="32"/>
      <c r="C232" s="192" t="s">
        <v>541</v>
      </c>
      <c r="D232" s="192" t="s">
        <v>140</v>
      </c>
      <c r="E232" s="193" t="s">
        <v>583</v>
      </c>
      <c r="F232" s="194" t="s">
        <v>584</v>
      </c>
      <c r="G232" s="195" t="s">
        <v>143</v>
      </c>
      <c r="H232" s="196">
        <v>250</v>
      </c>
      <c r="I232" s="197"/>
      <c r="J232" s="198">
        <f>ROUND(I232*H232,2)</f>
        <v>0</v>
      </c>
      <c r="K232" s="199"/>
      <c r="L232" s="36"/>
      <c r="M232" s="200" t="s">
        <v>1</v>
      </c>
      <c r="N232" s="201" t="s">
        <v>39</v>
      </c>
      <c r="O232" s="72"/>
      <c r="P232" s="202">
        <f>O232*H232</f>
        <v>0</v>
      </c>
      <c r="Q232" s="202">
        <v>2.3000000000000001E-4</v>
      </c>
      <c r="R232" s="202">
        <f>Q232*H232</f>
        <v>5.7500000000000002E-2</v>
      </c>
      <c r="S232" s="202">
        <v>0</v>
      </c>
      <c r="T232" s="203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4" t="s">
        <v>193</v>
      </c>
      <c r="AT232" s="204" t="s">
        <v>140</v>
      </c>
      <c r="AU232" s="204" t="s">
        <v>145</v>
      </c>
      <c r="AY232" s="14" t="s">
        <v>137</v>
      </c>
      <c r="BE232" s="205">
        <f>IF(N232="základná",J232,0)</f>
        <v>0</v>
      </c>
      <c r="BF232" s="205">
        <f>IF(N232="znížená",J232,0)</f>
        <v>0</v>
      </c>
      <c r="BG232" s="205">
        <f>IF(N232="zákl. prenesená",J232,0)</f>
        <v>0</v>
      </c>
      <c r="BH232" s="205">
        <f>IF(N232="zníž. prenesená",J232,0)</f>
        <v>0</v>
      </c>
      <c r="BI232" s="205">
        <f>IF(N232="nulová",J232,0)</f>
        <v>0</v>
      </c>
      <c r="BJ232" s="14" t="s">
        <v>145</v>
      </c>
      <c r="BK232" s="205">
        <f>ROUND(I232*H232,2)</f>
        <v>0</v>
      </c>
      <c r="BL232" s="14" t="s">
        <v>193</v>
      </c>
      <c r="BM232" s="204" t="s">
        <v>854</v>
      </c>
    </row>
    <row r="233" spans="1:65" s="12" customFormat="1" ht="25.9" customHeight="1">
      <c r="B233" s="176"/>
      <c r="C233" s="177"/>
      <c r="D233" s="178" t="s">
        <v>72</v>
      </c>
      <c r="E233" s="179" t="s">
        <v>586</v>
      </c>
      <c r="F233" s="179" t="s">
        <v>587</v>
      </c>
      <c r="G233" s="177"/>
      <c r="H233" s="177"/>
      <c r="I233" s="180"/>
      <c r="J233" s="181">
        <f>BK233</f>
        <v>0</v>
      </c>
      <c r="K233" s="177"/>
      <c r="L233" s="182"/>
      <c r="M233" s="183"/>
      <c r="N233" s="184"/>
      <c r="O233" s="184"/>
      <c r="P233" s="185">
        <f>SUM(P234:P235)</f>
        <v>0</v>
      </c>
      <c r="Q233" s="184"/>
      <c r="R233" s="185">
        <f>SUM(R234:R235)</f>
        <v>0</v>
      </c>
      <c r="S233" s="184"/>
      <c r="T233" s="186">
        <f>SUM(T234:T235)</f>
        <v>0</v>
      </c>
      <c r="AR233" s="187" t="s">
        <v>144</v>
      </c>
      <c r="AT233" s="188" t="s">
        <v>72</v>
      </c>
      <c r="AU233" s="188" t="s">
        <v>73</v>
      </c>
      <c r="AY233" s="187" t="s">
        <v>137</v>
      </c>
      <c r="BK233" s="189">
        <f>SUM(BK234:BK235)</f>
        <v>0</v>
      </c>
    </row>
    <row r="234" spans="1:65" s="2" customFormat="1" ht="33" customHeight="1">
      <c r="A234" s="31"/>
      <c r="B234" s="32"/>
      <c r="C234" s="192" t="s">
        <v>515</v>
      </c>
      <c r="D234" s="192" t="s">
        <v>140</v>
      </c>
      <c r="E234" s="193" t="s">
        <v>589</v>
      </c>
      <c r="F234" s="194" t="s">
        <v>590</v>
      </c>
      <c r="G234" s="195" t="s">
        <v>591</v>
      </c>
      <c r="H234" s="196">
        <v>200</v>
      </c>
      <c r="I234" s="197"/>
      <c r="J234" s="198">
        <f>ROUND(I234*H234,2)</f>
        <v>0</v>
      </c>
      <c r="K234" s="199"/>
      <c r="L234" s="36"/>
      <c r="M234" s="200" t="s">
        <v>1</v>
      </c>
      <c r="N234" s="201" t="s">
        <v>39</v>
      </c>
      <c r="O234" s="72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4" t="s">
        <v>592</v>
      </c>
      <c r="AT234" s="204" t="s">
        <v>140</v>
      </c>
      <c r="AU234" s="204" t="s">
        <v>81</v>
      </c>
      <c r="AY234" s="14" t="s">
        <v>137</v>
      </c>
      <c r="BE234" s="205">
        <f>IF(N234="základná",J234,0)</f>
        <v>0</v>
      </c>
      <c r="BF234" s="205">
        <f>IF(N234="znížená",J234,0)</f>
        <v>0</v>
      </c>
      <c r="BG234" s="205">
        <f>IF(N234="zákl. prenesená",J234,0)</f>
        <v>0</v>
      </c>
      <c r="BH234" s="205">
        <f>IF(N234="zníž. prenesená",J234,0)</f>
        <v>0</v>
      </c>
      <c r="BI234" s="205">
        <f>IF(N234="nulová",J234,0)</f>
        <v>0</v>
      </c>
      <c r="BJ234" s="14" t="s">
        <v>145</v>
      </c>
      <c r="BK234" s="205">
        <f>ROUND(I234*H234,2)</f>
        <v>0</v>
      </c>
      <c r="BL234" s="14" t="s">
        <v>592</v>
      </c>
      <c r="BM234" s="204" t="s">
        <v>855</v>
      </c>
    </row>
    <row r="235" spans="1:65" s="2" customFormat="1" ht="37.9" customHeight="1">
      <c r="A235" s="31"/>
      <c r="B235" s="32"/>
      <c r="C235" s="192" t="s">
        <v>519</v>
      </c>
      <c r="D235" s="192" t="s">
        <v>140</v>
      </c>
      <c r="E235" s="193" t="s">
        <v>595</v>
      </c>
      <c r="F235" s="194" t="s">
        <v>596</v>
      </c>
      <c r="G235" s="195" t="s">
        <v>591</v>
      </c>
      <c r="H235" s="196">
        <v>250</v>
      </c>
      <c r="I235" s="197"/>
      <c r="J235" s="198">
        <f>ROUND(I235*H235,2)</f>
        <v>0</v>
      </c>
      <c r="K235" s="199"/>
      <c r="L235" s="36"/>
      <c r="M235" s="200" t="s">
        <v>1</v>
      </c>
      <c r="N235" s="201" t="s">
        <v>39</v>
      </c>
      <c r="O235" s="72"/>
      <c r="P235" s="202">
        <f>O235*H235</f>
        <v>0</v>
      </c>
      <c r="Q235" s="202">
        <v>0</v>
      </c>
      <c r="R235" s="202">
        <f>Q235*H235</f>
        <v>0</v>
      </c>
      <c r="S235" s="202">
        <v>0</v>
      </c>
      <c r="T235" s="203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4" t="s">
        <v>592</v>
      </c>
      <c r="AT235" s="204" t="s">
        <v>140</v>
      </c>
      <c r="AU235" s="204" t="s">
        <v>81</v>
      </c>
      <c r="AY235" s="14" t="s">
        <v>137</v>
      </c>
      <c r="BE235" s="205">
        <f>IF(N235="základná",J235,0)</f>
        <v>0</v>
      </c>
      <c r="BF235" s="205">
        <f>IF(N235="znížená",J235,0)</f>
        <v>0</v>
      </c>
      <c r="BG235" s="205">
        <f>IF(N235="zákl. prenesená",J235,0)</f>
        <v>0</v>
      </c>
      <c r="BH235" s="205">
        <f>IF(N235="zníž. prenesená",J235,0)</f>
        <v>0</v>
      </c>
      <c r="BI235" s="205">
        <f>IF(N235="nulová",J235,0)</f>
        <v>0</v>
      </c>
      <c r="BJ235" s="14" t="s">
        <v>145</v>
      </c>
      <c r="BK235" s="205">
        <f>ROUND(I235*H235,2)</f>
        <v>0</v>
      </c>
      <c r="BL235" s="14" t="s">
        <v>592</v>
      </c>
      <c r="BM235" s="204" t="s">
        <v>856</v>
      </c>
    </row>
    <row r="236" spans="1:65" s="12" customFormat="1" ht="25.9" customHeight="1">
      <c r="B236" s="176"/>
      <c r="C236" s="177"/>
      <c r="D236" s="178" t="s">
        <v>72</v>
      </c>
      <c r="E236" s="179" t="s">
        <v>598</v>
      </c>
      <c r="F236" s="179" t="s">
        <v>599</v>
      </c>
      <c r="G236" s="177"/>
      <c r="H236" s="177"/>
      <c r="I236" s="180"/>
      <c r="J236" s="181">
        <f>BK236</f>
        <v>0</v>
      </c>
      <c r="K236" s="177"/>
      <c r="L236" s="182"/>
      <c r="M236" s="183"/>
      <c r="N236" s="184"/>
      <c r="O236" s="184"/>
      <c r="P236" s="185">
        <f>P237</f>
        <v>0</v>
      </c>
      <c r="Q236" s="184"/>
      <c r="R236" s="185">
        <f>R237</f>
        <v>0</v>
      </c>
      <c r="S236" s="184"/>
      <c r="T236" s="186">
        <f>T237</f>
        <v>0</v>
      </c>
      <c r="AR236" s="187" t="s">
        <v>161</v>
      </c>
      <c r="AT236" s="188" t="s">
        <v>72</v>
      </c>
      <c r="AU236" s="188" t="s">
        <v>73</v>
      </c>
      <c r="AY236" s="187" t="s">
        <v>137</v>
      </c>
      <c r="BK236" s="189">
        <f>BK237</f>
        <v>0</v>
      </c>
    </row>
    <row r="237" spans="1:65" s="2" customFormat="1" ht="21.75" customHeight="1">
      <c r="A237" s="31"/>
      <c r="B237" s="32"/>
      <c r="C237" s="192" t="s">
        <v>523</v>
      </c>
      <c r="D237" s="192" t="s">
        <v>140</v>
      </c>
      <c r="E237" s="193" t="s">
        <v>601</v>
      </c>
      <c r="F237" s="194" t="s">
        <v>602</v>
      </c>
      <c r="G237" s="195" t="s">
        <v>603</v>
      </c>
      <c r="H237" s="196">
        <v>1</v>
      </c>
      <c r="I237" s="197"/>
      <c r="J237" s="198">
        <f>ROUND(I237*H237,2)</f>
        <v>0</v>
      </c>
      <c r="K237" s="199"/>
      <c r="L237" s="36"/>
      <c r="M237" s="218" t="s">
        <v>1</v>
      </c>
      <c r="N237" s="219" t="s">
        <v>39</v>
      </c>
      <c r="O237" s="220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4" t="s">
        <v>604</v>
      </c>
      <c r="AT237" s="204" t="s">
        <v>140</v>
      </c>
      <c r="AU237" s="204" t="s">
        <v>81</v>
      </c>
      <c r="AY237" s="14" t="s">
        <v>137</v>
      </c>
      <c r="BE237" s="205">
        <f>IF(N237="základná",J237,0)</f>
        <v>0</v>
      </c>
      <c r="BF237" s="205">
        <f>IF(N237="znížená",J237,0)</f>
        <v>0</v>
      </c>
      <c r="BG237" s="205">
        <f>IF(N237="zákl. prenesená",J237,0)</f>
        <v>0</v>
      </c>
      <c r="BH237" s="205">
        <f>IF(N237="zníž. prenesená",J237,0)</f>
        <v>0</v>
      </c>
      <c r="BI237" s="205">
        <f>IF(N237="nulová",J237,0)</f>
        <v>0</v>
      </c>
      <c r="BJ237" s="14" t="s">
        <v>145</v>
      </c>
      <c r="BK237" s="205">
        <f>ROUND(I237*H237,2)</f>
        <v>0</v>
      </c>
      <c r="BL237" s="14" t="s">
        <v>604</v>
      </c>
      <c r="BM237" s="204" t="s">
        <v>857</v>
      </c>
    </row>
    <row r="238" spans="1:65" s="2" customFormat="1" ht="6.95" customHeight="1">
      <c r="A238" s="31"/>
      <c r="B238" s="55"/>
      <c r="C238" s="56"/>
      <c r="D238" s="56"/>
      <c r="E238" s="56"/>
      <c r="F238" s="56"/>
      <c r="G238" s="56"/>
      <c r="H238" s="56"/>
      <c r="I238" s="56"/>
      <c r="J238" s="56"/>
      <c r="K238" s="56"/>
      <c r="L238" s="36"/>
      <c r="M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</row>
  </sheetData>
  <sheetProtection algorithmName="SHA-512" hashValue="/2RasQ/D7PmB4tasZtdB+nkh6c1c23ObRUAguD551/+fUDxUPJXXAP0HxxsHPB2xKLHhgqM5Q7FDArmUjkAP8g==" saltValue="EcGbbQjMwZob0SOnSqd1fYB1fOY1k5DpU9yLrcL0ay9EYK8zq0zlUZ9BQfnNVz8NkzN7Ar7oUgKRRlUJ8PdpPw==" spinCount="100000" sheet="1" objects="1" scenarios="1" formatColumns="0" formatRows="0" autoFilter="0"/>
  <autoFilter ref="C129:K237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91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73</v>
      </c>
    </row>
    <row r="4" spans="1:46" s="1" customFormat="1" ht="24.95" customHeight="1">
      <c r="B4" s="17"/>
      <c r="D4" s="111" t="s">
        <v>98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7" t="str">
        <f>'Rekapitulácia stavby'!K6</f>
        <v>Obnova zázemia Steel aréna Košice</v>
      </c>
      <c r="F7" s="268"/>
      <c r="G7" s="268"/>
      <c r="H7" s="268"/>
      <c r="L7" s="17"/>
    </row>
    <row r="8" spans="1:46" s="2" customFormat="1" ht="12" customHeight="1">
      <c r="A8" s="31"/>
      <c r="B8" s="36"/>
      <c r="C8" s="31"/>
      <c r="D8" s="113" t="s">
        <v>99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9" t="s">
        <v>858</v>
      </c>
      <c r="F9" s="270"/>
      <c r="G9" s="270"/>
      <c r="H9" s="27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27. 1. 2023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1" t="str">
        <f>'Rekapitulácia stavby'!E14</f>
        <v>Vyplň údaj</v>
      </c>
      <c r="F18" s="272"/>
      <c r="G18" s="272"/>
      <c r="H18" s="272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">
        <v>31</v>
      </c>
      <c r="F24" s="31"/>
      <c r="G24" s="31"/>
      <c r="H24" s="31"/>
      <c r="I24" s="113" t="s">
        <v>25</v>
      </c>
      <c r="J24" s="114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3" t="s">
        <v>1</v>
      </c>
      <c r="F27" s="273"/>
      <c r="G27" s="273"/>
      <c r="H27" s="27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33</v>
      </c>
      <c r="E30" s="31"/>
      <c r="F30" s="31"/>
      <c r="G30" s="31"/>
      <c r="H30" s="31"/>
      <c r="I30" s="31"/>
      <c r="J30" s="121">
        <f>ROUND(J130,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35</v>
      </c>
      <c r="G32" s="31"/>
      <c r="H32" s="31"/>
      <c r="I32" s="122" t="s">
        <v>34</v>
      </c>
      <c r="J32" s="122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37</v>
      </c>
      <c r="E33" s="124" t="s">
        <v>38</v>
      </c>
      <c r="F33" s="125">
        <f>ROUND((SUM(BE130:BE235)),  2)</f>
        <v>0</v>
      </c>
      <c r="G33" s="126"/>
      <c r="H33" s="126"/>
      <c r="I33" s="127">
        <v>0.2</v>
      </c>
      <c r="J33" s="125">
        <f>ROUND(((SUM(BE130:BE235))*I33),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39</v>
      </c>
      <c r="F34" s="125">
        <f>ROUND((SUM(BF130:BF235)),  2)</f>
        <v>0</v>
      </c>
      <c r="G34" s="126"/>
      <c r="H34" s="126"/>
      <c r="I34" s="127">
        <v>0.2</v>
      </c>
      <c r="J34" s="125">
        <f>ROUND(((SUM(BF130:BF235))*I34),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40</v>
      </c>
      <c r="F35" s="128">
        <f>ROUND((SUM(BG130:BG235)),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41</v>
      </c>
      <c r="F36" s="128">
        <f>ROUND((SUM(BH130:BH235)),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42</v>
      </c>
      <c r="F37" s="125">
        <f>ROUND((SUM(BI130:BI235)),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4" t="str">
        <f>E7</f>
        <v>Obnova zázemia Steel aréna Košice</v>
      </c>
      <c r="F85" s="275"/>
      <c r="G85" s="275"/>
      <c r="H85" s="27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3" t="str">
        <f>E9</f>
        <v>04 - Obnova sociálnych zariadení 3.NP</v>
      </c>
      <c r="F87" s="276"/>
      <c r="G87" s="276"/>
      <c r="H87" s="276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27. 1. 2023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>Ing. Miloš Singovszki, PhD., MBA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102</v>
      </c>
      <c r="D94" s="149"/>
      <c r="E94" s="149"/>
      <c r="F94" s="149"/>
      <c r="G94" s="149"/>
      <c r="H94" s="149"/>
      <c r="I94" s="149"/>
      <c r="J94" s="150" t="s">
        <v>103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104</v>
      </c>
      <c r="D96" s="33"/>
      <c r="E96" s="33"/>
      <c r="F96" s="33"/>
      <c r="G96" s="33"/>
      <c r="H96" s="33"/>
      <c r="I96" s="33"/>
      <c r="J96" s="85">
        <f>J130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105</v>
      </c>
    </row>
    <row r="97" spans="1:31" s="9" customFormat="1" ht="24.95" customHeight="1">
      <c r="B97" s="152"/>
      <c r="C97" s="153"/>
      <c r="D97" s="154" t="s">
        <v>106</v>
      </c>
      <c r="E97" s="155"/>
      <c r="F97" s="155"/>
      <c r="G97" s="155"/>
      <c r="H97" s="155"/>
      <c r="I97" s="155"/>
      <c r="J97" s="156">
        <f>J131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108</v>
      </c>
      <c r="E98" s="161"/>
      <c r="F98" s="161"/>
      <c r="G98" s="161"/>
      <c r="H98" s="161"/>
      <c r="I98" s="161"/>
      <c r="J98" s="162">
        <f>J132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109</v>
      </c>
      <c r="E99" s="161"/>
      <c r="F99" s="161"/>
      <c r="G99" s="161"/>
      <c r="H99" s="161"/>
      <c r="I99" s="161"/>
      <c r="J99" s="162">
        <f>J139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110</v>
      </c>
      <c r="E100" s="161"/>
      <c r="F100" s="161"/>
      <c r="G100" s="161"/>
      <c r="H100" s="161"/>
      <c r="I100" s="161"/>
      <c r="J100" s="162">
        <f>J153</f>
        <v>0</v>
      </c>
      <c r="K100" s="159"/>
      <c r="L100" s="163"/>
    </row>
    <row r="101" spans="1:31" s="9" customFormat="1" ht="24.95" customHeight="1">
      <c r="B101" s="152"/>
      <c r="C101" s="153"/>
      <c r="D101" s="154" t="s">
        <v>111</v>
      </c>
      <c r="E101" s="155"/>
      <c r="F101" s="155"/>
      <c r="G101" s="155"/>
      <c r="H101" s="155"/>
      <c r="I101" s="155"/>
      <c r="J101" s="156">
        <f>J155</f>
        <v>0</v>
      </c>
      <c r="K101" s="153"/>
      <c r="L101" s="157"/>
    </row>
    <row r="102" spans="1:31" s="10" customFormat="1" ht="19.899999999999999" customHeight="1">
      <c r="B102" s="158"/>
      <c r="C102" s="159"/>
      <c r="D102" s="160" t="s">
        <v>113</v>
      </c>
      <c r="E102" s="161"/>
      <c r="F102" s="161"/>
      <c r="G102" s="161"/>
      <c r="H102" s="161"/>
      <c r="I102" s="161"/>
      <c r="J102" s="162">
        <f>J156</f>
        <v>0</v>
      </c>
      <c r="K102" s="159"/>
      <c r="L102" s="163"/>
    </row>
    <row r="103" spans="1:31" s="10" customFormat="1" ht="19.899999999999999" customHeight="1">
      <c r="B103" s="158"/>
      <c r="C103" s="159"/>
      <c r="D103" s="160" t="s">
        <v>114</v>
      </c>
      <c r="E103" s="161"/>
      <c r="F103" s="161"/>
      <c r="G103" s="161"/>
      <c r="H103" s="161"/>
      <c r="I103" s="161"/>
      <c r="J103" s="162">
        <f>J163</f>
        <v>0</v>
      </c>
      <c r="K103" s="159"/>
      <c r="L103" s="163"/>
    </row>
    <row r="104" spans="1:31" s="10" customFormat="1" ht="19.899999999999999" customHeight="1">
      <c r="B104" s="158"/>
      <c r="C104" s="159"/>
      <c r="D104" s="160" t="s">
        <v>115</v>
      </c>
      <c r="E104" s="161"/>
      <c r="F104" s="161"/>
      <c r="G104" s="161"/>
      <c r="H104" s="161"/>
      <c r="I104" s="161"/>
      <c r="J104" s="162">
        <f>J171</f>
        <v>0</v>
      </c>
      <c r="K104" s="159"/>
      <c r="L104" s="163"/>
    </row>
    <row r="105" spans="1:31" s="10" customFormat="1" ht="19.899999999999999" customHeight="1">
      <c r="B105" s="158"/>
      <c r="C105" s="159"/>
      <c r="D105" s="160" t="s">
        <v>118</v>
      </c>
      <c r="E105" s="161"/>
      <c r="F105" s="161"/>
      <c r="G105" s="161"/>
      <c r="H105" s="161"/>
      <c r="I105" s="161"/>
      <c r="J105" s="162">
        <f>J213</f>
        <v>0</v>
      </c>
      <c r="K105" s="159"/>
      <c r="L105" s="163"/>
    </row>
    <row r="106" spans="1:31" s="10" customFormat="1" ht="19.899999999999999" customHeight="1">
      <c r="B106" s="158"/>
      <c r="C106" s="159"/>
      <c r="D106" s="160" t="s">
        <v>859</v>
      </c>
      <c r="E106" s="161"/>
      <c r="F106" s="161"/>
      <c r="G106" s="161"/>
      <c r="H106" s="161"/>
      <c r="I106" s="161"/>
      <c r="J106" s="162">
        <f>J219</f>
        <v>0</v>
      </c>
      <c r="K106" s="159"/>
      <c r="L106" s="163"/>
    </row>
    <row r="107" spans="1:31" s="10" customFormat="1" ht="19.899999999999999" customHeight="1">
      <c r="B107" s="158"/>
      <c r="C107" s="159"/>
      <c r="D107" s="160" t="s">
        <v>119</v>
      </c>
      <c r="E107" s="161"/>
      <c r="F107" s="161"/>
      <c r="G107" s="161"/>
      <c r="H107" s="161"/>
      <c r="I107" s="161"/>
      <c r="J107" s="162">
        <f>J221</f>
        <v>0</v>
      </c>
      <c r="K107" s="159"/>
      <c r="L107" s="163"/>
    </row>
    <row r="108" spans="1:31" s="10" customFormat="1" ht="19.899999999999999" customHeight="1">
      <c r="B108" s="158"/>
      <c r="C108" s="159"/>
      <c r="D108" s="160" t="s">
        <v>120</v>
      </c>
      <c r="E108" s="161"/>
      <c r="F108" s="161"/>
      <c r="G108" s="161"/>
      <c r="H108" s="161"/>
      <c r="I108" s="161"/>
      <c r="J108" s="162">
        <f>J227</f>
        <v>0</v>
      </c>
      <c r="K108" s="159"/>
      <c r="L108" s="163"/>
    </row>
    <row r="109" spans="1:31" s="9" customFormat="1" ht="24.95" customHeight="1">
      <c r="B109" s="152"/>
      <c r="C109" s="153"/>
      <c r="D109" s="154" t="s">
        <v>121</v>
      </c>
      <c r="E109" s="155"/>
      <c r="F109" s="155"/>
      <c r="G109" s="155"/>
      <c r="H109" s="155"/>
      <c r="I109" s="155"/>
      <c r="J109" s="156">
        <f>J231</f>
        <v>0</v>
      </c>
      <c r="K109" s="153"/>
      <c r="L109" s="157"/>
    </row>
    <row r="110" spans="1:31" s="9" customFormat="1" ht="24.95" customHeight="1">
      <c r="B110" s="152"/>
      <c r="C110" s="153"/>
      <c r="D110" s="154" t="s">
        <v>122</v>
      </c>
      <c r="E110" s="155"/>
      <c r="F110" s="155"/>
      <c r="G110" s="155"/>
      <c r="H110" s="155"/>
      <c r="I110" s="155"/>
      <c r="J110" s="156">
        <f>J234</f>
        <v>0</v>
      </c>
      <c r="K110" s="153"/>
      <c r="L110" s="157"/>
    </row>
    <row r="111" spans="1:31" s="2" customFormat="1" ht="21.7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123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15</v>
      </c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74" t="str">
        <f>E7</f>
        <v>Obnova zázemia Steel aréna Košice</v>
      </c>
      <c r="F120" s="275"/>
      <c r="G120" s="275"/>
      <c r="H120" s="275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99</v>
      </c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23" t="str">
        <f>E9</f>
        <v>04 - Obnova sociálnych zariadení 3.NP</v>
      </c>
      <c r="F122" s="276"/>
      <c r="G122" s="276"/>
      <c r="H122" s="276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19</v>
      </c>
      <c r="D124" s="33"/>
      <c r="E124" s="33"/>
      <c r="F124" s="24" t="str">
        <f>F12</f>
        <v xml:space="preserve"> </v>
      </c>
      <c r="G124" s="33"/>
      <c r="H124" s="33"/>
      <c r="I124" s="26" t="s">
        <v>21</v>
      </c>
      <c r="J124" s="67" t="str">
        <f>IF(J12="","",J12)</f>
        <v>27. 1. 2023</v>
      </c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23</v>
      </c>
      <c r="D126" s="33"/>
      <c r="E126" s="33"/>
      <c r="F126" s="24" t="str">
        <f>E15</f>
        <v xml:space="preserve"> </v>
      </c>
      <c r="G126" s="33"/>
      <c r="H126" s="33"/>
      <c r="I126" s="26" t="s">
        <v>28</v>
      </c>
      <c r="J126" s="29" t="str">
        <f>E21</f>
        <v xml:space="preserve"> </v>
      </c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25.7" customHeight="1">
      <c r="A127" s="31"/>
      <c r="B127" s="32"/>
      <c r="C127" s="26" t="s">
        <v>26</v>
      </c>
      <c r="D127" s="33"/>
      <c r="E127" s="33"/>
      <c r="F127" s="24" t="str">
        <f>IF(E18="","",E18)</f>
        <v>Vyplň údaj</v>
      </c>
      <c r="G127" s="33"/>
      <c r="H127" s="33"/>
      <c r="I127" s="26" t="s">
        <v>30</v>
      </c>
      <c r="J127" s="29" t="str">
        <f>E24</f>
        <v>Ing. Miloš Singovszki, PhD., MBA</v>
      </c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64"/>
      <c r="B129" s="165"/>
      <c r="C129" s="166" t="s">
        <v>124</v>
      </c>
      <c r="D129" s="167" t="s">
        <v>58</v>
      </c>
      <c r="E129" s="167" t="s">
        <v>54</v>
      </c>
      <c r="F129" s="167" t="s">
        <v>55</v>
      </c>
      <c r="G129" s="167" t="s">
        <v>125</v>
      </c>
      <c r="H129" s="167" t="s">
        <v>126</v>
      </c>
      <c r="I129" s="167" t="s">
        <v>127</v>
      </c>
      <c r="J129" s="168" t="s">
        <v>103</v>
      </c>
      <c r="K129" s="169" t="s">
        <v>128</v>
      </c>
      <c r="L129" s="170"/>
      <c r="M129" s="76" t="s">
        <v>1</v>
      </c>
      <c r="N129" s="77" t="s">
        <v>37</v>
      </c>
      <c r="O129" s="77" t="s">
        <v>129</v>
      </c>
      <c r="P129" s="77" t="s">
        <v>130</v>
      </c>
      <c r="Q129" s="77" t="s">
        <v>131</v>
      </c>
      <c r="R129" s="77" t="s">
        <v>132</v>
      </c>
      <c r="S129" s="77" t="s">
        <v>133</v>
      </c>
      <c r="T129" s="78" t="s">
        <v>134</v>
      </c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</row>
    <row r="130" spans="1:65" s="2" customFormat="1" ht="22.9" customHeight="1">
      <c r="A130" s="31"/>
      <c r="B130" s="32"/>
      <c r="C130" s="83" t="s">
        <v>104</v>
      </c>
      <c r="D130" s="33"/>
      <c r="E130" s="33"/>
      <c r="F130" s="33"/>
      <c r="G130" s="33"/>
      <c r="H130" s="33"/>
      <c r="I130" s="33"/>
      <c r="J130" s="171">
        <f>BK130</f>
        <v>0</v>
      </c>
      <c r="K130" s="33"/>
      <c r="L130" s="36"/>
      <c r="M130" s="79"/>
      <c r="N130" s="172"/>
      <c r="O130" s="80"/>
      <c r="P130" s="173">
        <f>P131+P155+P231+P234</f>
        <v>0</v>
      </c>
      <c r="Q130" s="80"/>
      <c r="R130" s="173">
        <f>R131+R155+R231+R234</f>
        <v>42.78416197</v>
      </c>
      <c r="S130" s="80"/>
      <c r="T130" s="174">
        <f>T131+T155+T231+T234</f>
        <v>57.836059999999996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72</v>
      </c>
      <c r="AU130" s="14" t="s">
        <v>105</v>
      </c>
      <c r="BK130" s="175">
        <f>BK131+BK155+BK231+BK234</f>
        <v>0</v>
      </c>
    </row>
    <row r="131" spans="1:65" s="12" customFormat="1" ht="25.9" customHeight="1">
      <c r="B131" s="176"/>
      <c r="C131" s="177"/>
      <c r="D131" s="178" t="s">
        <v>72</v>
      </c>
      <c r="E131" s="179" t="s">
        <v>135</v>
      </c>
      <c r="F131" s="179" t="s">
        <v>136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P132+P139+P153</f>
        <v>0</v>
      </c>
      <c r="Q131" s="184"/>
      <c r="R131" s="185">
        <f>R132+R139+R153</f>
        <v>20.383151399999999</v>
      </c>
      <c r="S131" s="184"/>
      <c r="T131" s="186">
        <f>T132+T139+T153</f>
        <v>49.471199999999996</v>
      </c>
      <c r="AR131" s="187" t="s">
        <v>81</v>
      </c>
      <c r="AT131" s="188" t="s">
        <v>72</v>
      </c>
      <c r="AU131" s="188" t="s">
        <v>73</v>
      </c>
      <c r="AY131" s="187" t="s">
        <v>137</v>
      </c>
      <c r="BK131" s="189">
        <f>BK132+BK139+BK153</f>
        <v>0</v>
      </c>
    </row>
    <row r="132" spans="1:65" s="12" customFormat="1" ht="22.9" customHeight="1">
      <c r="B132" s="176"/>
      <c r="C132" s="177"/>
      <c r="D132" s="178" t="s">
        <v>72</v>
      </c>
      <c r="E132" s="190" t="s">
        <v>152</v>
      </c>
      <c r="F132" s="190" t="s">
        <v>153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SUM(P133:P138)</f>
        <v>0</v>
      </c>
      <c r="Q132" s="184"/>
      <c r="R132" s="185">
        <f>SUM(R133:R138)</f>
        <v>19.807151399999999</v>
      </c>
      <c r="S132" s="184"/>
      <c r="T132" s="186">
        <f>SUM(T133:T138)</f>
        <v>0</v>
      </c>
      <c r="AR132" s="187" t="s">
        <v>81</v>
      </c>
      <c r="AT132" s="188" t="s">
        <v>72</v>
      </c>
      <c r="AU132" s="188" t="s">
        <v>81</v>
      </c>
      <c r="AY132" s="187" t="s">
        <v>137</v>
      </c>
      <c r="BK132" s="189">
        <f>SUM(BK133:BK138)</f>
        <v>0</v>
      </c>
    </row>
    <row r="133" spans="1:65" s="2" customFormat="1" ht="33" customHeight="1">
      <c r="A133" s="31"/>
      <c r="B133" s="32"/>
      <c r="C133" s="192" t="s">
        <v>545</v>
      </c>
      <c r="D133" s="192" t="s">
        <v>140</v>
      </c>
      <c r="E133" s="193" t="s">
        <v>155</v>
      </c>
      <c r="F133" s="194" t="s">
        <v>156</v>
      </c>
      <c r="G133" s="195" t="s">
        <v>143</v>
      </c>
      <c r="H133" s="196">
        <v>534.64</v>
      </c>
      <c r="I133" s="197"/>
      <c r="J133" s="198">
        <f t="shared" ref="J133:J138" si="0">ROUND(I133*H133,2)</f>
        <v>0</v>
      </c>
      <c r="K133" s="199"/>
      <c r="L133" s="36"/>
      <c r="M133" s="200" t="s">
        <v>1</v>
      </c>
      <c r="N133" s="201" t="s">
        <v>39</v>
      </c>
      <c r="O133" s="72"/>
      <c r="P133" s="202">
        <f t="shared" ref="P133:P138" si="1">O133*H133</f>
        <v>0</v>
      </c>
      <c r="Q133" s="202">
        <v>1.899E-2</v>
      </c>
      <c r="R133" s="202">
        <f t="shared" ref="R133:R138" si="2">Q133*H133</f>
        <v>10.1528136</v>
      </c>
      <c r="S133" s="202">
        <v>0</v>
      </c>
      <c r="T133" s="203">
        <f t="shared" ref="T133:T138" si="3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144</v>
      </c>
      <c r="AT133" s="204" t="s">
        <v>140</v>
      </c>
      <c r="AU133" s="204" t="s">
        <v>145</v>
      </c>
      <c r="AY133" s="14" t="s">
        <v>137</v>
      </c>
      <c r="BE133" s="205">
        <f t="shared" ref="BE133:BE138" si="4">IF(N133="základná",J133,0)</f>
        <v>0</v>
      </c>
      <c r="BF133" s="205">
        <f t="shared" ref="BF133:BF138" si="5">IF(N133="znížená",J133,0)</f>
        <v>0</v>
      </c>
      <c r="BG133" s="205">
        <f t="shared" ref="BG133:BG138" si="6">IF(N133="zákl. prenesená",J133,0)</f>
        <v>0</v>
      </c>
      <c r="BH133" s="205">
        <f t="shared" ref="BH133:BH138" si="7">IF(N133="zníž. prenesená",J133,0)</f>
        <v>0</v>
      </c>
      <c r="BI133" s="205">
        <f t="shared" ref="BI133:BI138" si="8">IF(N133="nulová",J133,0)</f>
        <v>0</v>
      </c>
      <c r="BJ133" s="14" t="s">
        <v>145</v>
      </c>
      <c r="BK133" s="205">
        <f t="shared" ref="BK133:BK138" si="9">ROUND(I133*H133,2)</f>
        <v>0</v>
      </c>
      <c r="BL133" s="14" t="s">
        <v>144</v>
      </c>
      <c r="BM133" s="204" t="s">
        <v>860</v>
      </c>
    </row>
    <row r="134" spans="1:65" s="2" customFormat="1" ht="24.2" customHeight="1">
      <c r="A134" s="31"/>
      <c r="B134" s="32"/>
      <c r="C134" s="192" t="s">
        <v>145</v>
      </c>
      <c r="D134" s="192" t="s">
        <v>140</v>
      </c>
      <c r="E134" s="193" t="s">
        <v>158</v>
      </c>
      <c r="F134" s="194" t="s">
        <v>159</v>
      </c>
      <c r="G134" s="195" t="s">
        <v>143</v>
      </c>
      <c r="H134" s="196">
        <v>534.64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39</v>
      </c>
      <c r="O134" s="72"/>
      <c r="P134" s="202">
        <f t="shared" si="1"/>
        <v>0</v>
      </c>
      <c r="Q134" s="202">
        <v>2.2499999999999999E-4</v>
      </c>
      <c r="R134" s="202">
        <f t="shared" si="2"/>
        <v>0.120294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144</v>
      </c>
      <c r="AT134" s="204" t="s">
        <v>140</v>
      </c>
      <c r="AU134" s="204" t="s">
        <v>145</v>
      </c>
      <c r="AY134" s="14" t="s">
        <v>137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145</v>
      </c>
      <c r="BK134" s="205">
        <f t="shared" si="9"/>
        <v>0</v>
      </c>
      <c r="BL134" s="14" t="s">
        <v>144</v>
      </c>
      <c r="BM134" s="204" t="s">
        <v>765</v>
      </c>
    </row>
    <row r="135" spans="1:65" s="2" customFormat="1" ht="24.2" customHeight="1">
      <c r="A135" s="31"/>
      <c r="B135" s="32"/>
      <c r="C135" s="192" t="s">
        <v>138</v>
      </c>
      <c r="D135" s="192" t="s">
        <v>140</v>
      </c>
      <c r="E135" s="193" t="s">
        <v>162</v>
      </c>
      <c r="F135" s="194" t="s">
        <v>163</v>
      </c>
      <c r="G135" s="195" t="s">
        <v>143</v>
      </c>
      <c r="H135" s="196">
        <v>511.4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39</v>
      </c>
      <c r="O135" s="72"/>
      <c r="P135" s="202">
        <f t="shared" si="1"/>
        <v>0</v>
      </c>
      <c r="Q135" s="202">
        <v>4.9350000000000002E-3</v>
      </c>
      <c r="R135" s="202">
        <f t="shared" si="2"/>
        <v>2.5237590000000001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144</v>
      </c>
      <c r="AT135" s="204" t="s">
        <v>140</v>
      </c>
      <c r="AU135" s="204" t="s">
        <v>145</v>
      </c>
      <c r="AY135" s="14" t="s">
        <v>137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145</v>
      </c>
      <c r="BK135" s="205">
        <f t="shared" si="9"/>
        <v>0</v>
      </c>
      <c r="BL135" s="14" t="s">
        <v>144</v>
      </c>
      <c r="BM135" s="204" t="s">
        <v>766</v>
      </c>
    </row>
    <row r="136" spans="1:65" s="2" customFormat="1" ht="24.2" customHeight="1">
      <c r="A136" s="31"/>
      <c r="B136" s="32"/>
      <c r="C136" s="192" t="s">
        <v>144</v>
      </c>
      <c r="D136" s="192" t="s">
        <v>140</v>
      </c>
      <c r="E136" s="193" t="s">
        <v>169</v>
      </c>
      <c r="F136" s="194" t="s">
        <v>170</v>
      </c>
      <c r="G136" s="195" t="s">
        <v>143</v>
      </c>
      <c r="H136" s="196">
        <v>230.16</v>
      </c>
      <c r="I136" s="197"/>
      <c r="J136" s="198">
        <f t="shared" si="0"/>
        <v>0</v>
      </c>
      <c r="K136" s="199"/>
      <c r="L136" s="36"/>
      <c r="M136" s="200" t="s">
        <v>1</v>
      </c>
      <c r="N136" s="201" t="s">
        <v>39</v>
      </c>
      <c r="O136" s="72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144</v>
      </c>
      <c r="AT136" s="204" t="s">
        <v>140</v>
      </c>
      <c r="AU136" s="204" t="s">
        <v>145</v>
      </c>
      <c r="AY136" s="14" t="s">
        <v>137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4" t="s">
        <v>145</v>
      </c>
      <c r="BK136" s="205">
        <f t="shared" si="9"/>
        <v>0</v>
      </c>
      <c r="BL136" s="14" t="s">
        <v>144</v>
      </c>
      <c r="BM136" s="204" t="s">
        <v>767</v>
      </c>
    </row>
    <row r="137" spans="1:65" s="2" customFormat="1" ht="24.2" customHeight="1">
      <c r="A137" s="31"/>
      <c r="B137" s="32"/>
      <c r="C137" s="206" t="s">
        <v>161</v>
      </c>
      <c r="D137" s="206" t="s">
        <v>147</v>
      </c>
      <c r="E137" s="207" t="s">
        <v>172</v>
      </c>
      <c r="F137" s="208" t="s">
        <v>173</v>
      </c>
      <c r="G137" s="209" t="s">
        <v>174</v>
      </c>
      <c r="H137" s="210">
        <v>138.096</v>
      </c>
      <c r="I137" s="211"/>
      <c r="J137" s="212">
        <f t="shared" si="0"/>
        <v>0</v>
      </c>
      <c r="K137" s="213"/>
      <c r="L137" s="214"/>
      <c r="M137" s="215" t="s">
        <v>1</v>
      </c>
      <c r="N137" s="216" t="s">
        <v>39</v>
      </c>
      <c r="O137" s="72"/>
      <c r="P137" s="202">
        <f t="shared" si="1"/>
        <v>0</v>
      </c>
      <c r="Q137" s="202">
        <v>1E-3</v>
      </c>
      <c r="R137" s="202">
        <f t="shared" si="2"/>
        <v>0.138096</v>
      </c>
      <c r="S137" s="202">
        <v>0</v>
      </c>
      <c r="T137" s="20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150</v>
      </c>
      <c r="AT137" s="204" t="s">
        <v>147</v>
      </c>
      <c r="AU137" s="204" t="s">
        <v>145</v>
      </c>
      <c r="AY137" s="14" t="s">
        <v>137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4" t="s">
        <v>145</v>
      </c>
      <c r="BK137" s="205">
        <f t="shared" si="9"/>
        <v>0</v>
      </c>
      <c r="BL137" s="14" t="s">
        <v>144</v>
      </c>
      <c r="BM137" s="204" t="s">
        <v>768</v>
      </c>
    </row>
    <row r="138" spans="1:65" s="2" customFormat="1" ht="24.2" customHeight="1">
      <c r="A138" s="31"/>
      <c r="B138" s="32"/>
      <c r="C138" s="192" t="s">
        <v>541</v>
      </c>
      <c r="D138" s="192" t="s">
        <v>140</v>
      </c>
      <c r="E138" s="193" t="s">
        <v>177</v>
      </c>
      <c r="F138" s="194" t="s">
        <v>178</v>
      </c>
      <c r="G138" s="195" t="s">
        <v>143</v>
      </c>
      <c r="H138" s="196">
        <v>198.16</v>
      </c>
      <c r="I138" s="197"/>
      <c r="J138" s="198">
        <f t="shared" si="0"/>
        <v>0</v>
      </c>
      <c r="K138" s="199"/>
      <c r="L138" s="36"/>
      <c r="M138" s="200" t="s">
        <v>1</v>
      </c>
      <c r="N138" s="201" t="s">
        <v>39</v>
      </c>
      <c r="O138" s="72"/>
      <c r="P138" s="202">
        <f t="shared" si="1"/>
        <v>0</v>
      </c>
      <c r="Q138" s="202">
        <v>3.4680000000000002E-2</v>
      </c>
      <c r="R138" s="202">
        <f t="shared" si="2"/>
        <v>6.8721888</v>
      </c>
      <c r="S138" s="202">
        <v>0</v>
      </c>
      <c r="T138" s="20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144</v>
      </c>
      <c r="AT138" s="204" t="s">
        <v>140</v>
      </c>
      <c r="AU138" s="204" t="s">
        <v>145</v>
      </c>
      <c r="AY138" s="14" t="s">
        <v>137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4" t="s">
        <v>145</v>
      </c>
      <c r="BK138" s="205">
        <f t="shared" si="9"/>
        <v>0</v>
      </c>
      <c r="BL138" s="14" t="s">
        <v>144</v>
      </c>
      <c r="BM138" s="204" t="s">
        <v>861</v>
      </c>
    </row>
    <row r="139" spans="1:65" s="12" customFormat="1" ht="22.9" customHeight="1">
      <c r="B139" s="176"/>
      <c r="C139" s="177"/>
      <c r="D139" s="178" t="s">
        <v>72</v>
      </c>
      <c r="E139" s="190" t="s">
        <v>180</v>
      </c>
      <c r="F139" s="190" t="s">
        <v>181</v>
      </c>
      <c r="G139" s="177"/>
      <c r="H139" s="177"/>
      <c r="I139" s="180"/>
      <c r="J139" s="191">
        <f>BK139</f>
        <v>0</v>
      </c>
      <c r="K139" s="177"/>
      <c r="L139" s="182"/>
      <c r="M139" s="183"/>
      <c r="N139" s="184"/>
      <c r="O139" s="184"/>
      <c r="P139" s="185">
        <f>SUM(P140:P152)</f>
        <v>0</v>
      </c>
      <c r="Q139" s="184"/>
      <c r="R139" s="185">
        <f>SUM(R140:R152)</f>
        <v>0.57600000000000007</v>
      </c>
      <c r="S139" s="184"/>
      <c r="T139" s="186">
        <f>SUM(T140:T152)</f>
        <v>49.471199999999996</v>
      </c>
      <c r="AR139" s="187" t="s">
        <v>81</v>
      </c>
      <c r="AT139" s="188" t="s">
        <v>72</v>
      </c>
      <c r="AU139" s="188" t="s">
        <v>81</v>
      </c>
      <c r="AY139" s="187" t="s">
        <v>137</v>
      </c>
      <c r="BK139" s="189">
        <f>SUM(BK140:BK152)</f>
        <v>0</v>
      </c>
    </row>
    <row r="140" spans="1:65" s="2" customFormat="1" ht="16.5" customHeight="1">
      <c r="A140" s="31"/>
      <c r="B140" s="32"/>
      <c r="C140" s="192" t="s">
        <v>168</v>
      </c>
      <c r="D140" s="192" t="s">
        <v>140</v>
      </c>
      <c r="E140" s="193" t="s">
        <v>191</v>
      </c>
      <c r="F140" s="194" t="s">
        <v>192</v>
      </c>
      <c r="G140" s="195" t="s">
        <v>143</v>
      </c>
      <c r="H140" s="196">
        <v>230.16</v>
      </c>
      <c r="I140" s="197"/>
      <c r="J140" s="198">
        <f t="shared" ref="J140:J152" si="10">ROUND(I140*H140,2)</f>
        <v>0</v>
      </c>
      <c r="K140" s="199"/>
      <c r="L140" s="36"/>
      <c r="M140" s="200" t="s">
        <v>1</v>
      </c>
      <c r="N140" s="201" t="s">
        <v>39</v>
      </c>
      <c r="O140" s="72"/>
      <c r="P140" s="202">
        <f t="shared" ref="P140:P152" si="11">O140*H140</f>
        <v>0</v>
      </c>
      <c r="Q140" s="202">
        <v>0</v>
      </c>
      <c r="R140" s="202">
        <f t="shared" ref="R140:R152" si="12">Q140*H140</f>
        <v>0</v>
      </c>
      <c r="S140" s="202">
        <v>0</v>
      </c>
      <c r="T140" s="203">
        <f t="shared" ref="T140:T152" si="13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193</v>
      </c>
      <c r="AT140" s="204" t="s">
        <v>140</v>
      </c>
      <c r="AU140" s="204" t="s">
        <v>145</v>
      </c>
      <c r="AY140" s="14" t="s">
        <v>137</v>
      </c>
      <c r="BE140" s="205">
        <f t="shared" ref="BE140:BE152" si="14">IF(N140="základná",J140,0)</f>
        <v>0</v>
      </c>
      <c r="BF140" s="205">
        <f t="shared" ref="BF140:BF152" si="15">IF(N140="znížená",J140,0)</f>
        <v>0</v>
      </c>
      <c r="BG140" s="205">
        <f t="shared" ref="BG140:BG152" si="16">IF(N140="zákl. prenesená",J140,0)</f>
        <v>0</v>
      </c>
      <c r="BH140" s="205">
        <f t="shared" ref="BH140:BH152" si="17">IF(N140="zníž. prenesená",J140,0)</f>
        <v>0</v>
      </c>
      <c r="BI140" s="205">
        <f t="shared" ref="BI140:BI152" si="18">IF(N140="nulová",J140,0)</f>
        <v>0</v>
      </c>
      <c r="BJ140" s="14" t="s">
        <v>145</v>
      </c>
      <c r="BK140" s="205">
        <f t="shared" ref="BK140:BK152" si="19">ROUND(I140*H140,2)</f>
        <v>0</v>
      </c>
      <c r="BL140" s="14" t="s">
        <v>193</v>
      </c>
      <c r="BM140" s="204" t="s">
        <v>770</v>
      </c>
    </row>
    <row r="141" spans="1:65" s="2" customFormat="1" ht="24.2" customHeight="1">
      <c r="A141" s="31"/>
      <c r="B141" s="32"/>
      <c r="C141" s="192" t="s">
        <v>519</v>
      </c>
      <c r="D141" s="192" t="s">
        <v>140</v>
      </c>
      <c r="E141" s="193" t="s">
        <v>183</v>
      </c>
      <c r="F141" s="194" t="s">
        <v>184</v>
      </c>
      <c r="G141" s="195" t="s">
        <v>143</v>
      </c>
      <c r="H141" s="196">
        <v>300</v>
      </c>
      <c r="I141" s="197"/>
      <c r="J141" s="198">
        <f t="shared" si="10"/>
        <v>0</v>
      </c>
      <c r="K141" s="199"/>
      <c r="L141" s="36"/>
      <c r="M141" s="200" t="s">
        <v>1</v>
      </c>
      <c r="N141" s="201" t="s">
        <v>39</v>
      </c>
      <c r="O141" s="72"/>
      <c r="P141" s="202">
        <f t="shared" si="11"/>
        <v>0</v>
      </c>
      <c r="Q141" s="202">
        <v>1.92E-3</v>
      </c>
      <c r="R141" s="202">
        <f t="shared" si="12"/>
        <v>0.57600000000000007</v>
      </c>
      <c r="S141" s="202">
        <v>0</v>
      </c>
      <c r="T141" s="203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144</v>
      </c>
      <c r="AT141" s="204" t="s">
        <v>140</v>
      </c>
      <c r="AU141" s="204" t="s">
        <v>145</v>
      </c>
      <c r="AY141" s="14" t="s">
        <v>137</v>
      </c>
      <c r="BE141" s="205">
        <f t="shared" si="14"/>
        <v>0</v>
      </c>
      <c r="BF141" s="205">
        <f t="shared" si="15"/>
        <v>0</v>
      </c>
      <c r="BG141" s="205">
        <f t="shared" si="16"/>
        <v>0</v>
      </c>
      <c r="BH141" s="205">
        <f t="shared" si="17"/>
        <v>0</v>
      </c>
      <c r="BI141" s="205">
        <f t="shared" si="18"/>
        <v>0</v>
      </c>
      <c r="BJ141" s="14" t="s">
        <v>145</v>
      </c>
      <c r="BK141" s="205">
        <f t="shared" si="19"/>
        <v>0</v>
      </c>
      <c r="BL141" s="14" t="s">
        <v>144</v>
      </c>
      <c r="BM141" s="204" t="s">
        <v>862</v>
      </c>
    </row>
    <row r="142" spans="1:65" s="2" customFormat="1" ht="16.5" customHeight="1">
      <c r="A142" s="31"/>
      <c r="B142" s="32"/>
      <c r="C142" s="192" t="s">
        <v>150</v>
      </c>
      <c r="D142" s="192" t="s">
        <v>140</v>
      </c>
      <c r="E142" s="193" t="s">
        <v>187</v>
      </c>
      <c r="F142" s="194" t="s">
        <v>188</v>
      </c>
      <c r="G142" s="195" t="s">
        <v>143</v>
      </c>
      <c r="H142" s="196">
        <v>250</v>
      </c>
      <c r="I142" s="197"/>
      <c r="J142" s="198">
        <f t="shared" si="10"/>
        <v>0</v>
      </c>
      <c r="K142" s="199"/>
      <c r="L142" s="36"/>
      <c r="M142" s="200" t="s">
        <v>1</v>
      </c>
      <c r="N142" s="201" t="s">
        <v>39</v>
      </c>
      <c r="O142" s="72"/>
      <c r="P142" s="202">
        <f t="shared" si="11"/>
        <v>0</v>
      </c>
      <c r="Q142" s="202">
        <v>0</v>
      </c>
      <c r="R142" s="202">
        <f t="shared" si="12"/>
        <v>0</v>
      </c>
      <c r="S142" s="202">
        <v>0</v>
      </c>
      <c r="T142" s="203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144</v>
      </c>
      <c r="AT142" s="204" t="s">
        <v>140</v>
      </c>
      <c r="AU142" s="204" t="s">
        <v>145</v>
      </c>
      <c r="AY142" s="14" t="s">
        <v>137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4" t="s">
        <v>145</v>
      </c>
      <c r="BK142" s="205">
        <f t="shared" si="19"/>
        <v>0</v>
      </c>
      <c r="BL142" s="14" t="s">
        <v>144</v>
      </c>
      <c r="BM142" s="204" t="s">
        <v>772</v>
      </c>
    </row>
    <row r="143" spans="1:65" s="2" customFormat="1" ht="33" customHeight="1">
      <c r="A143" s="31"/>
      <c r="B143" s="32"/>
      <c r="C143" s="192" t="s">
        <v>180</v>
      </c>
      <c r="D143" s="192" t="s">
        <v>140</v>
      </c>
      <c r="E143" s="193" t="s">
        <v>196</v>
      </c>
      <c r="F143" s="194" t="s">
        <v>197</v>
      </c>
      <c r="G143" s="195" t="s">
        <v>143</v>
      </c>
      <c r="H143" s="196">
        <v>198.16</v>
      </c>
      <c r="I143" s="197"/>
      <c r="J143" s="198">
        <f t="shared" si="10"/>
        <v>0</v>
      </c>
      <c r="K143" s="199"/>
      <c r="L143" s="36"/>
      <c r="M143" s="200" t="s">
        <v>1</v>
      </c>
      <c r="N143" s="201" t="s">
        <v>39</v>
      </c>
      <c r="O143" s="72"/>
      <c r="P143" s="202">
        <f t="shared" si="11"/>
        <v>0</v>
      </c>
      <c r="Q143" s="202">
        <v>0</v>
      </c>
      <c r="R143" s="202">
        <f t="shared" si="12"/>
        <v>0</v>
      </c>
      <c r="S143" s="202">
        <v>0.02</v>
      </c>
      <c r="T143" s="203">
        <f t="shared" si="13"/>
        <v>3.9632000000000001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144</v>
      </c>
      <c r="AT143" s="204" t="s">
        <v>140</v>
      </c>
      <c r="AU143" s="204" t="s">
        <v>145</v>
      </c>
      <c r="AY143" s="14" t="s">
        <v>137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4" t="s">
        <v>145</v>
      </c>
      <c r="BK143" s="205">
        <f t="shared" si="19"/>
        <v>0</v>
      </c>
      <c r="BL143" s="14" t="s">
        <v>144</v>
      </c>
      <c r="BM143" s="204" t="s">
        <v>773</v>
      </c>
    </row>
    <row r="144" spans="1:65" s="2" customFormat="1" ht="24.2" customHeight="1">
      <c r="A144" s="31"/>
      <c r="B144" s="32"/>
      <c r="C144" s="192" t="s">
        <v>186</v>
      </c>
      <c r="D144" s="192" t="s">
        <v>140</v>
      </c>
      <c r="E144" s="193" t="s">
        <v>205</v>
      </c>
      <c r="F144" s="194" t="s">
        <v>206</v>
      </c>
      <c r="G144" s="195" t="s">
        <v>207</v>
      </c>
      <c r="H144" s="196">
        <v>10</v>
      </c>
      <c r="I144" s="197"/>
      <c r="J144" s="198">
        <f t="shared" si="10"/>
        <v>0</v>
      </c>
      <c r="K144" s="199"/>
      <c r="L144" s="36"/>
      <c r="M144" s="200" t="s">
        <v>1</v>
      </c>
      <c r="N144" s="201" t="s">
        <v>39</v>
      </c>
      <c r="O144" s="72"/>
      <c r="P144" s="202">
        <f t="shared" si="11"/>
        <v>0</v>
      </c>
      <c r="Q144" s="202">
        <v>0</v>
      </c>
      <c r="R144" s="202">
        <f t="shared" si="12"/>
        <v>0</v>
      </c>
      <c r="S144" s="202">
        <v>4.0000000000000001E-3</v>
      </c>
      <c r="T144" s="203">
        <f t="shared" si="13"/>
        <v>0.04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144</v>
      </c>
      <c r="AT144" s="204" t="s">
        <v>140</v>
      </c>
      <c r="AU144" s="204" t="s">
        <v>145</v>
      </c>
      <c r="AY144" s="14" t="s">
        <v>137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4" t="s">
        <v>145</v>
      </c>
      <c r="BK144" s="205">
        <f t="shared" si="19"/>
        <v>0</v>
      </c>
      <c r="BL144" s="14" t="s">
        <v>144</v>
      </c>
      <c r="BM144" s="204" t="s">
        <v>775</v>
      </c>
    </row>
    <row r="145" spans="1:65" s="2" customFormat="1" ht="33" customHeight="1">
      <c r="A145" s="31"/>
      <c r="B145" s="32"/>
      <c r="C145" s="192" t="s">
        <v>549</v>
      </c>
      <c r="D145" s="192" t="s">
        <v>140</v>
      </c>
      <c r="E145" s="193" t="s">
        <v>210</v>
      </c>
      <c r="F145" s="194" t="s">
        <v>211</v>
      </c>
      <c r="G145" s="195" t="s">
        <v>143</v>
      </c>
      <c r="H145" s="196">
        <v>534.64</v>
      </c>
      <c r="I145" s="197"/>
      <c r="J145" s="198">
        <f t="shared" si="10"/>
        <v>0</v>
      </c>
      <c r="K145" s="199"/>
      <c r="L145" s="36"/>
      <c r="M145" s="200" t="s">
        <v>1</v>
      </c>
      <c r="N145" s="201" t="s">
        <v>39</v>
      </c>
      <c r="O145" s="72"/>
      <c r="P145" s="202">
        <f t="shared" si="11"/>
        <v>0</v>
      </c>
      <c r="Q145" s="202">
        <v>0</v>
      </c>
      <c r="R145" s="202">
        <f t="shared" si="12"/>
        <v>0</v>
      </c>
      <c r="S145" s="202">
        <v>0.02</v>
      </c>
      <c r="T145" s="203">
        <f t="shared" si="13"/>
        <v>10.6928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144</v>
      </c>
      <c r="AT145" s="204" t="s">
        <v>140</v>
      </c>
      <c r="AU145" s="204" t="s">
        <v>145</v>
      </c>
      <c r="AY145" s="14" t="s">
        <v>137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4" t="s">
        <v>145</v>
      </c>
      <c r="BK145" s="205">
        <f t="shared" si="19"/>
        <v>0</v>
      </c>
      <c r="BL145" s="14" t="s">
        <v>144</v>
      </c>
      <c r="BM145" s="204" t="s">
        <v>863</v>
      </c>
    </row>
    <row r="146" spans="1:65" s="2" customFormat="1" ht="37.9" customHeight="1">
      <c r="A146" s="31"/>
      <c r="B146" s="32"/>
      <c r="C146" s="192" t="s">
        <v>195</v>
      </c>
      <c r="D146" s="192" t="s">
        <v>140</v>
      </c>
      <c r="E146" s="193" t="s">
        <v>213</v>
      </c>
      <c r="F146" s="194" t="s">
        <v>214</v>
      </c>
      <c r="G146" s="195" t="s">
        <v>143</v>
      </c>
      <c r="H146" s="196">
        <v>511.4</v>
      </c>
      <c r="I146" s="197"/>
      <c r="J146" s="198">
        <f t="shared" si="10"/>
        <v>0</v>
      </c>
      <c r="K146" s="199"/>
      <c r="L146" s="36"/>
      <c r="M146" s="200" t="s">
        <v>1</v>
      </c>
      <c r="N146" s="201" t="s">
        <v>39</v>
      </c>
      <c r="O146" s="72"/>
      <c r="P146" s="202">
        <f t="shared" si="11"/>
        <v>0</v>
      </c>
      <c r="Q146" s="202">
        <v>0</v>
      </c>
      <c r="R146" s="202">
        <f t="shared" si="12"/>
        <v>0</v>
      </c>
      <c r="S146" s="202">
        <v>6.8000000000000005E-2</v>
      </c>
      <c r="T146" s="203">
        <f t="shared" si="13"/>
        <v>34.775199999999998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144</v>
      </c>
      <c r="AT146" s="204" t="s">
        <v>140</v>
      </c>
      <c r="AU146" s="204" t="s">
        <v>145</v>
      </c>
      <c r="AY146" s="14" t="s">
        <v>137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145</v>
      </c>
      <c r="BK146" s="205">
        <f t="shared" si="19"/>
        <v>0</v>
      </c>
      <c r="BL146" s="14" t="s">
        <v>144</v>
      </c>
      <c r="BM146" s="204" t="s">
        <v>777</v>
      </c>
    </row>
    <row r="147" spans="1:65" s="2" customFormat="1" ht="21.75" customHeight="1">
      <c r="A147" s="31"/>
      <c r="B147" s="32"/>
      <c r="C147" s="192" t="s">
        <v>199</v>
      </c>
      <c r="D147" s="192" t="s">
        <v>140</v>
      </c>
      <c r="E147" s="193" t="s">
        <v>217</v>
      </c>
      <c r="F147" s="194" t="s">
        <v>218</v>
      </c>
      <c r="G147" s="195" t="s">
        <v>219</v>
      </c>
      <c r="H147" s="196">
        <v>57.835999999999999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39</v>
      </c>
      <c r="O147" s="72"/>
      <c r="P147" s="202">
        <f t="shared" si="11"/>
        <v>0</v>
      </c>
      <c r="Q147" s="202">
        <v>0</v>
      </c>
      <c r="R147" s="202">
        <f t="shared" si="12"/>
        <v>0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144</v>
      </c>
      <c r="AT147" s="204" t="s">
        <v>140</v>
      </c>
      <c r="AU147" s="204" t="s">
        <v>145</v>
      </c>
      <c r="AY147" s="14" t="s">
        <v>137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145</v>
      </c>
      <c r="BK147" s="205">
        <f t="shared" si="19"/>
        <v>0</v>
      </c>
      <c r="BL147" s="14" t="s">
        <v>144</v>
      </c>
      <c r="BM147" s="204" t="s">
        <v>778</v>
      </c>
    </row>
    <row r="148" spans="1:65" s="2" customFormat="1" ht="24.2" customHeight="1">
      <c r="A148" s="31"/>
      <c r="B148" s="32"/>
      <c r="C148" s="192" t="s">
        <v>204</v>
      </c>
      <c r="D148" s="192" t="s">
        <v>140</v>
      </c>
      <c r="E148" s="193" t="s">
        <v>222</v>
      </c>
      <c r="F148" s="194" t="s">
        <v>223</v>
      </c>
      <c r="G148" s="195" t="s">
        <v>219</v>
      </c>
      <c r="H148" s="196">
        <v>57.835999999999999</v>
      </c>
      <c r="I148" s="197"/>
      <c r="J148" s="198">
        <f t="shared" si="10"/>
        <v>0</v>
      </c>
      <c r="K148" s="199"/>
      <c r="L148" s="36"/>
      <c r="M148" s="200" t="s">
        <v>1</v>
      </c>
      <c r="N148" s="201" t="s">
        <v>39</v>
      </c>
      <c r="O148" s="72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144</v>
      </c>
      <c r="AT148" s="204" t="s">
        <v>140</v>
      </c>
      <c r="AU148" s="204" t="s">
        <v>145</v>
      </c>
      <c r="AY148" s="14" t="s">
        <v>137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145</v>
      </c>
      <c r="BK148" s="205">
        <f t="shared" si="19"/>
        <v>0</v>
      </c>
      <c r="BL148" s="14" t="s">
        <v>144</v>
      </c>
      <c r="BM148" s="204" t="s">
        <v>780</v>
      </c>
    </row>
    <row r="149" spans="1:65" s="2" customFormat="1" ht="24.2" customHeight="1">
      <c r="A149" s="31"/>
      <c r="B149" s="32"/>
      <c r="C149" s="192" t="s">
        <v>779</v>
      </c>
      <c r="D149" s="192" t="s">
        <v>140</v>
      </c>
      <c r="E149" s="193" t="s">
        <v>226</v>
      </c>
      <c r="F149" s="194" t="s">
        <v>227</v>
      </c>
      <c r="G149" s="195" t="s">
        <v>219</v>
      </c>
      <c r="H149" s="196">
        <v>57.835999999999999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39</v>
      </c>
      <c r="O149" s="72"/>
      <c r="P149" s="202">
        <f t="shared" si="11"/>
        <v>0</v>
      </c>
      <c r="Q149" s="202">
        <v>0</v>
      </c>
      <c r="R149" s="202">
        <f t="shared" si="12"/>
        <v>0</v>
      </c>
      <c r="S149" s="202">
        <v>0</v>
      </c>
      <c r="T149" s="203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144</v>
      </c>
      <c r="AT149" s="204" t="s">
        <v>140</v>
      </c>
      <c r="AU149" s="204" t="s">
        <v>145</v>
      </c>
      <c r="AY149" s="14" t="s">
        <v>137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145</v>
      </c>
      <c r="BK149" s="205">
        <f t="shared" si="19"/>
        <v>0</v>
      </c>
      <c r="BL149" s="14" t="s">
        <v>144</v>
      </c>
      <c r="BM149" s="204" t="s">
        <v>781</v>
      </c>
    </row>
    <row r="150" spans="1:65" s="2" customFormat="1" ht="24.2" customHeight="1">
      <c r="A150" s="31"/>
      <c r="B150" s="32"/>
      <c r="C150" s="192" t="s">
        <v>193</v>
      </c>
      <c r="D150" s="192" t="s">
        <v>140</v>
      </c>
      <c r="E150" s="193" t="s">
        <v>229</v>
      </c>
      <c r="F150" s="194" t="s">
        <v>230</v>
      </c>
      <c r="G150" s="195" t="s">
        <v>219</v>
      </c>
      <c r="H150" s="196">
        <v>1445.9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39</v>
      </c>
      <c r="O150" s="72"/>
      <c r="P150" s="202">
        <f t="shared" si="11"/>
        <v>0</v>
      </c>
      <c r="Q150" s="202">
        <v>0</v>
      </c>
      <c r="R150" s="202">
        <f t="shared" si="12"/>
        <v>0</v>
      </c>
      <c r="S150" s="202">
        <v>0</v>
      </c>
      <c r="T150" s="203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144</v>
      </c>
      <c r="AT150" s="204" t="s">
        <v>140</v>
      </c>
      <c r="AU150" s="204" t="s">
        <v>145</v>
      </c>
      <c r="AY150" s="14" t="s">
        <v>137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145</v>
      </c>
      <c r="BK150" s="205">
        <f t="shared" si="19"/>
        <v>0</v>
      </c>
      <c r="BL150" s="14" t="s">
        <v>144</v>
      </c>
      <c r="BM150" s="204" t="s">
        <v>782</v>
      </c>
    </row>
    <row r="151" spans="1:65" s="2" customFormat="1" ht="24.2" customHeight="1">
      <c r="A151" s="31"/>
      <c r="B151" s="32"/>
      <c r="C151" s="192" t="s">
        <v>216</v>
      </c>
      <c r="D151" s="192" t="s">
        <v>140</v>
      </c>
      <c r="E151" s="193" t="s">
        <v>233</v>
      </c>
      <c r="F151" s="194" t="s">
        <v>234</v>
      </c>
      <c r="G151" s="195" t="s">
        <v>219</v>
      </c>
      <c r="H151" s="196">
        <v>52.052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39</v>
      </c>
      <c r="O151" s="72"/>
      <c r="P151" s="202">
        <f t="shared" si="11"/>
        <v>0</v>
      </c>
      <c r="Q151" s="202">
        <v>0</v>
      </c>
      <c r="R151" s="202">
        <f t="shared" si="12"/>
        <v>0</v>
      </c>
      <c r="S151" s="202">
        <v>0</v>
      </c>
      <c r="T151" s="203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144</v>
      </c>
      <c r="AT151" s="204" t="s">
        <v>140</v>
      </c>
      <c r="AU151" s="204" t="s">
        <v>145</v>
      </c>
      <c r="AY151" s="14" t="s">
        <v>137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145</v>
      </c>
      <c r="BK151" s="205">
        <f t="shared" si="19"/>
        <v>0</v>
      </c>
      <c r="BL151" s="14" t="s">
        <v>144</v>
      </c>
      <c r="BM151" s="204" t="s">
        <v>783</v>
      </c>
    </row>
    <row r="152" spans="1:65" s="2" customFormat="1" ht="24.2" customHeight="1">
      <c r="A152" s="31"/>
      <c r="B152" s="32"/>
      <c r="C152" s="192" t="s">
        <v>221</v>
      </c>
      <c r="D152" s="192" t="s">
        <v>140</v>
      </c>
      <c r="E152" s="193" t="s">
        <v>237</v>
      </c>
      <c r="F152" s="194" t="s">
        <v>238</v>
      </c>
      <c r="G152" s="195" t="s">
        <v>219</v>
      </c>
      <c r="H152" s="196">
        <v>5.7839999999999998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39</v>
      </c>
      <c r="O152" s="72"/>
      <c r="P152" s="202">
        <f t="shared" si="11"/>
        <v>0</v>
      </c>
      <c r="Q152" s="202">
        <v>0</v>
      </c>
      <c r="R152" s="202">
        <f t="shared" si="12"/>
        <v>0</v>
      </c>
      <c r="S152" s="202">
        <v>0</v>
      </c>
      <c r="T152" s="20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144</v>
      </c>
      <c r="AT152" s="204" t="s">
        <v>140</v>
      </c>
      <c r="AU152" s="204" t="s">
        <v>145</v>
      </c>
      <c r="AY152" s="14" t="s">
        <v>137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145</v>
      </c>
      <c r="BK152" s="205">
        <f t="shared" si="19"/>
        <v>0</v>
      </c>
      <c r="BL152" s="14" t="s">
        <v>144</v>
      </c>
      <c r="BM152" s="204" t="s">
        <v>784</v>
      </c>
    </row>
    <row r="153" spans="1:65" s="12" customFormat="1" ht="22.9" customHeight="1">
      <c r="B153" s="176"/>
      <c r="C153" s="177"/>
      <c r="D153" s="178" t="s">
        <v>72</v>
      </c>
      <c r="E153" s="190" t="s">
        <v>240</v>
      </c>
      <c r="F153" s="190" t="s">
        <v>241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P154</f>
        <v>0</v>
      </c>
      <c r="Q153" s="184"/>
      <c r="R153" s="185">
        <f>R154</f>
        <v>0</v>
      </c>
      <c r="S153" s="184"/>
      <c r="T153" s="186">
        <f>T154</f>
        <v>0</v>
      </c>
      <c r="AR153" s="187" t="s">
        <v>81</v>
      </c>
      <c r="AT153" s="188" t="s">
        <v>72</v>
      </c>
      <c r="AU153" s="188" t="s">
        <v>81</v>
      </c>
      <c r="AY153" s="187" t="s">
        <v>137</v>
      </c>
      <c r="BK153" s="189">
        <f>BK154</f>
        <v>0</v>
      </c>
    </row>
    <row r="154" spans="1:65" s="2" customFormat="1" ht="16.5" customHeight="1">
      <c r="A154" s="31"/>
      <c r="B154" s="32"/>
      <c r="C154" s="192" t="s">
        <v>225</v>
      </c>
      <c r="D154" s="192" t="s">
        <v>140</v>
      </c>
      <c r="E154" s="193" t="s">
        <v>243</v>
      </c>
      <c r="F154" s="194" t="s">
        <v>244</v>
      </c>
      <c r="G154" s="195" t="s">
        <v>219</v>
      </c>
      <c r="H154" s="196">
        <v>20.507999999999999</v>
      </c>
      <c r="I154" s="197"/>
      <c r="J154" s="198">
        <f>ROUND(I154*H154,2)</f>
        <v>0</v>
      </c>
      <c r="K154" s="199"/>
      <c r="L154" s="36"/>
      <c r="M154" s="200" t="s">
        <v>1</v>
      </c>
      <c r="N154" s="201" t="s">
        <v>39</v>
      </c>
      <c r="O154" s="7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144</v>
      </c>
      <c r="AT154" s="204" t="s">
        <v>140</v>
      </c>
      <c r="AU154" s="204" t="s">
        <v>145</v>
      </c>
      <c r="AY154" s="14" t="s">
        <v>137</v>
      </c>
      <c r="BE154" s="205">
        <f>IF(N154="základná",J154,0)</f>
        <v>0</v>
      </c>
      <c r="BF154" s="205">
        <f>IF(N154="znížená",J154,0)</f>
        <v>0</v>
      </c>
      <c r="BG154" s="205">
        <f>IF(N154="zákl. prenesená",J154,0)</f>
        <v>0</v>
      </c>
      <c r="BH154" s="205">
        <f>IF(N154="zníž. prenesená",J154,0)</f>
        <v>0</v>
      </c>
      <c r="BI154" s="205">
        <f>IF(N154="nulová",J154,0)</f>
        <v>0</v>
      </c>
      <c r="BJ154" s="14" t="s">
        <v>145</v>
      </c>
      <c r="BK154" s="205">
        <f>ROUND(I154*H154,2)</f>
        <v>0</v>
      </c>
      <c r="BL154" s="14" t="s">
        <v>144</v>
      </c>
      <c r="BM154" s="204" t="s">
        <v>785</v>
      </c>
    </row>
    <row r="155" spans="1:65" s="12" customFormat="1" ht="25.9" customHeight="1">
      <c r="B155" s="176"/>
      <c r="C155" s="177"/>
      <c r="D155" s="178" t="s">
        <v>72</v>
      </c>
      <c r="E155" s="179" t="s">
        <v>246</v>
      </c>
      <c r="F155" s="179" t="s">
        <v>247</v>
      </c>
      <c r="G155" s="177"/>
      <c r="H155" s="177"/>
      <c r="I155" s="180"/>
      <c r="J155" s="181">
        <f>BK155</f>
        <v>0</v>
      </c>
      <c r="K155" s="177"/>
      <c r="L155" s="182"/>
      <c r="M155" s="183"/>
      <c r="N155" s="184"/>
      <c r="O155" s="184"/>
      <c r="P155" s="185">
        <f>P156+P163+P171+P213+P219+P221+P227</f>
        <v>0</v>
      </c>
      <c r="Q155" s="184"/>
      <c r="R155" s="185">
        <f>R156+R163+R171+R213+R219+R221+R227</f>
        <v>22.401010569999997</v>
      </c>
      <c r="S155" s="184"/>
      <c r="T155" s="186">
        <f>T156+T163+T171+T213+T219+T221+T227</f>
        <v>8.3648600000000002</v>
      </c>
      <c r="AR155" s="187" t="s">
        <v>145</v>
      </c>
      <c r="AT155" s="188" t="s">
        <v>72</v>
      </c>
      <c r="AU155" s="188" t="s">
        <v>73</v>
      </c>
      <c r="AY155" s="187" t="s">
        <v>137</v>
      </c>
      <c r="BK155" s="189">
        <f>BK156+BK163+BK171+BK213+BK219+BK221+BK227</f>
        <v>0</v>
      </c>
    </row>
    <row r="156" spans="1:65" s="12" customFormat="1" ht="22.9" customHeight="1">
      <c r="B156" s="176"/>
      <c r="C156" s="177"/>
      <c r="D156" s="178" t="s">
        <v>72</v>
      </c>
      <c r="E156" s="190" t="s">
        <v>263</v>
      </c>
      <c r="F156" s="190" t="s">
        <v>264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SUM(P157:P162)</f>
        <v>0</v>
      </c>
      <c r="Q156" s="184"/>
      <c r="R156" s="185">
        <f>SUM(R157:R162)</f>
        <v>3.8787999999999996E-2</v>
      </c>
      <c r="S156" s="184"/>
      <c r="T156" s="186">
        <f>SUM(T157:T162)</f>
        <v>0.18396000000000001</v>
      </c>
      <c r="AR156" s="187" t="s">
        <v>145</v>
      </c>
      <c r="AT156" s="188" t="s">
        <v>72</v>
      </c>
      <c r="AU156" s="188" t="s">
        <v>81</v>
      </c>
      <c r="AY156" s="187" t="s">
        <v>137</v>
      </c>
      <c r="BK156" s="189">
        <f>SUM(BK157:BK162)</f>
        <v>0</v>
      </c>
    </row>
    <row r="157" spans="1:65" s="2" customFormat="1" ht="16.5" customHeight="1">
      <c r="A157" s="31"/>
      <c r="B157" s="32"/>
      <c r="C157" s="192" t="s">
        <v>7</v>
      </c>
      <c r="D157" s="192" t="s">
        <v>140</v>
      </c>
      <c r="E157" s="193" t="s">
        <v>266</v>
      </c>
      <c r="F157" s="194" t="s">
        <v>267</v>
      </c>
      <c r="G157" s="195" t="s">
        <v>268</v>
      </c>
      <c r="H157" s="196">
        <v>20</v>
      </c>
      <c r="I157" s="197"/>
      <c r="J157" s="198">
        <f t="shared" ref="J157:J162" si="20">ROUND(I157*H157,2)</f>
        <v>0</v>
      </c>
      <c r="K157" s="199"/>
      <c r="L157" s="36"/>
      <c r="M157" s="200" t="s">
        <v>1</v>
      </c>
      <c r="N157" s="201" t="s">
        <v>39</v>
      </c>
      <c r="O157" s="72"/>
      <c r="P157" s="202">
        <f t="shared" ref="P157:P162" si="21">O157*H157</f>
        <v>0</v>
      </c>
      <c r="Q157" s="202">
        <v>1.64E-3</v>
      </c>
      <c r="R157" s="202">
        <f t="shared" ref="R157:R162" si="22">Q157*H157</f>
        <v>3.2799999999999996E-2</v>
      </c>
      <c r="S157" s="202">
        <v>0</v>
      </c>
      <c r="T157" s="203">
        <f t="shared" ref="T157:T162" si="23"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193</v>
      </c>
      <c r="AT157" s="204" t="s">
        <v>140</v>
      </c>
      <c r="AU157" s="204" t="s">
        <v>145</v>
      </c>
      <c r="AY157" s="14" t="s">
        <v>137</v>
      </c>
      <c r="BE157" s="205">
        <f t="shared" ref="BE157:BE162" si="24">IF(N157="základná",J157,0)</f>
        <v>0</v>
      </c>
      <c r="BF157" s="205">
        <f t="shared" ref="BF157:BF162" si="25">IF(N157="znížená",J157,0)</f>
        <v>0</v>
      </c>
      <c r="BG157" s="205">
        <f t="shared" ref="BG157:BG162" si="26">IF(N157="zákl. prenesená",J157,0)</f>
        <v>0</v>
      </c>
      <c r="BH157" s="205">
        <f t="shared" ref="BH157:BH162" si="27">IF(N157="zníž. prenesená",J157,0)</f>
        <v>0</v>
      </c>
      <c r="BI157" s="205">
        <f t="shared" ref="BI157:BI162" si="28">IF(N157="nulová",J157,0)</f>
        <v>0</v>
      </c>
      <c r="BJ157" s="14" t="s">
        <v>145</v>
      </c>
      <c r="BK157" s="205">
        <f t="shared" ref="BK157:BK162" si="29">ROUND(I157*H157,2)</f>
        <v>0</v>
      </c>
      <c r="BL157" s="14" t="s">
        <v>193</v>
      </c>
      <c r="BM157" s="204" t="s">
        <v>786</v>
      </c>
    </row>
    <row r="158" spans="1:65" s="2" customFormat="1" ht="21.75" customHeight="1">
      <c r="A158" s="31"/>
      <c r="B158" s="32"/>
      <c r="C158" s="192" t="s">
        <v>232</v>
      </c>
      <c r="D158" s="192" t="s">
        <v>140</v>
      </c>
      <c r="E158" s="193" t="s">
        <v>271</v>
      </c>
      <c r="F158" s="194" t="s">
        <v>272</v>
      </c>
      <c r="G158" s="195" t="s">
        <v>202</v>
      </c>
      <c r="H158" s="196">
        <v>6</v>
      </c>
      <c r="I158" s="197"/>
      <c r="J158" s="198">
        <f t="shared" si="20"/>
        <v>0</v>
      </c>
      <c r="K158" s="199"/>
      <c r="L158" s="36"/>
      <c r="M158" s="200" t="s">
        <v>1</v>
      </c>
      <c r="N158" s="201" t="s">
        <v>39</v>
      </c>
      <c r="O158" s="72"/>
      <c r="P158" s="202">
        <f t="shared" si="21"/>
        <v>0</v>
      </c>
      <c r="Q158" s="202">
        <v>0</v>
      </c>
      <c r="R158" s="202">
        <f t="shared" si="22"/>
        <v>0</v>
      </c>
      <c r="S158" s="202">
        <v>2.7560000000000001E-2</v>
      </c>
      <c r="T158" s="203">
        <f t="shared" si="23"/>
        <v>0.16536000000000001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193</v>
      </c>
      <c r="AT158" s="204" t="s">
        <v>140</v>
      </c>
      <c r="AU158" s="204" t="s">
        <v>145</v>
      </c>
      <c r="AY158" s="14" t="s">
        <v>137</v>
      </c>
      <c r="BE158" s="205">
        <f t="shared" si="24"/>
        <v>0</v>
      </c>
      <c r="BF158" s="205">
        <f t="shared" si="25"/>
        <v>0</v>
      </c>
      <c r="BG158" s="205">
        <f t="shared" si="26"/>
        <v>0</v>
      </c>
      <c r="BH158" s="205">
        <f t="shared" si="27"/>
        <v>0</v>
      </c>
      <c r="BI158" s="205">
        <f t="shared" si="28"/>
        <v>0</v>
      </c>
      <c r="BJ158" s="14" t="s">
        <v>145</v>
      </c>
      <c r="BK158" s="205">
        <f t="shared" si="29"/>
        <v>0</v>
      </c>
      <c r="BL158" s="14" t="s">
        <v>193</v>
      </c>
      <c r="BM158" s="204" t="s">
        <v>787</v>
      </c>
    </row>
    <row r="159" spans="1:65" s="2" customFormat="1" ht="24.2" customHeight="1">
      <c r="A159" s="31"/>
      <c r="B159" s="32"/>
      <c r="C159" s="192" t="s">
        <v>236</v>
      </c>
      <c r="D159" s="192" t="s">
        <v>140</v>
      </c>
      <c r="E159" s="193" t="s">
        <v>275</v>
      </c>
      <c r="F159" s="194" t="s">
        <v>276</v>
      </c>
      <c r="G159" s="195" t="s">
        <v>202</v>
      </c>
      <c r="H159" s="196">
        <v>6</v>
      </c>
      <c r="I159" s="197"/>
      <c r="J159" s="198">
        <f t="shared" si="20"/>
        <v>0</v>
      </c>
      <c r="K159" s="199"/>
      <c r="L159" s="36"/>
      <c r="M159" s="200" t="s">
        <v>1</v>
      </c>
      <c r="N159" s="201" t="s">
        <v>39</v>
      </c>
      <c r="O159" s="72"/>
      <c r="P159" s="202">
        <f t="shared" si="21"/>
        <v>0</v>
      </c>
      <c r="Q159" s="202">
        <v>3.68E-4</v>
      </c>
      <c r="R159" s="202">
        <f t="shared" si="22"/>
        <v>2.2079999999999999E-3</v>
      </c>
      <c r="S159" s="202">
        <v>0</v>
      </c>
      <c r="T159" s="203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193</v>
      </c>
      <c r="AT159" s="204" t="s">
        <v>140</v>
      </c>
      <c r="AU159" s="204" t="s">
        <v>145</v>
      </c>
      <c r="AY159" s="14" t="s">
        <v>137</v>
      </c>
      <c r="BE159" s="205">
        <f t="shared" si="24"/>
        <v>0</v>
      </c>
      <c r="BF159" s="205">
        <f t="shared" si="25"/>
        <v>0</v>
      </c>
      <c r="BG159" s="205">
        <f t="shared" si="26"/>
        <v>0</v>
      </c>
      <c r="BH159" s="205">
        <f t="shared" si="27"/>
        <v>0</v>
      </c>
      <c r="BI159" s="205">
        <f t="shared" si="28"/>
        <v>0</v>
      </c>
      <c r="BJ159" s="14" t="s">
        <v>145</v>
      </c>
      <c r="BK159" s="205">
        <f t="shared" si="29"/>
        <v>0</v>
      </c>
      <c r="BL159" s="14" t="s">
        <v>193</v>
      </c>
      <c r="BM159" s="204" t="s">
        <v>788</v>
      </c>
    </row>
    <row r="160" spans="1:65" s="2" customFormat="1" ht="24.2" customHeight="1">
      <c r="A160" s="31"/>
      <c r="B160" s="32"/>
      <c r="C160" s="206" t="s">
        <v>242</v>
      </c>
      <c r="D160" s="206" t="s">
        <v>147</v>
      </c>
      <c r="E160" s="207" t="s">
        <v>279</v>
      </c>
      <c r="F160" s="208" t="s">
        <v>280</v>
      </c>
      <c r="G160" s="209" t="s">
        <v>202</v>
      </c>
      <c r="H160" s="210">
        <v>6</v>
      </c>
      <c r="I160" s="211"/>
      <c r="J160" s="212">
        <f t="shared" si="20"/>
        <v>0</v>
      </c>
      <c r="K160" s="213"/>
      <c r="L160" s="214"/>
      <c r="M160" s="215" t="s">
        <v>1</v>
      </c>
      <c r="N160" s="216" t="s">
        <v>39</v>
      </c>
      <c r="O160" s="72"/>
      <c r="P160" s="202">
        <f t="shared" si="21"/>
        <v>0</v>
      </c>
      <c r="Q160" s="202">
        <v>6.3000000000000003E-4</v>
      </c>
      <c r="R160" s="202">
        <f t="shared" si="22"/>
        <v>3.7800000000000004E-3</v>
      </c>
      <c r="S160" s="202">
        <v>0</v>
      </c>
      <c r="T160" s="203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281</v>
      </c>
      <c r="AT160" s="204" t="s">
        <v>147</v>
      </c>
      <c r="AU160" s="204" t="s">
        <v>145</v>
      </c>
      <c r="AY160" s="14" t="s">
        <v>137</v>
      </c>
      <c r="BE160" s="205">
        <f t="shared" si="24"/>
        <v>0</v>
      </c>
      <c r="BF160" s="205">
        <f t="shared" si="25"/>
        <v>0</v>
      </c>
      <c r="BG160" s="205">
        <f t="shared" si="26"/>
        <v>0</v>
      </c>
      <c r="BH160" s="205">
        <f t="shared" si="27"/>
        <v>0</v>
      </c>
      <c r="BI160" s="205">
        <f t="shared" si="28"/>
        <v>0</v>
      </c>
      <c r="BJ160" s="14" t="s">
        <v>145</v>
      </c>
      <c r="BK160" s="205">
        <f t="shared" si="29"/>
        <v>0</v>
      </c>
      <c r="BL160" s="14" t="s">
        <v>193</v>
      </c>
      <c r="BM160" s="204" t="s">
        <v>789</v>
      </c>
    </row>
    <row r="161" spans="1:65" s="2" customFormat="1" ht="21.75" customHeight="1">
      <c r="A161" s="31"/>
      <c r="B161" s="32"/>
      <c r="C161" s="192" t="s">
        <v>250</v>
      </c>
      <c r="D161" s="192" t="s">
        <v>140</v>
      </c>
      <c r="E161" s="193" t="s">
        <v>284</v>
      </c>
      <c r="F161" s="194" t="s">
        <v>285</v>
      </c>
      <c r="G161" s="195" t="s">
        <v>202</v>
      </c>
      <c r="H161" s="196">
        <v>6</v>
      </c>
      <c r="I161" s="197"/>
      <c r="J161" s="198">
        <f t="shared" si="20"/>
        <v>0</v>
      </c>
      <c r="K161" s="199"/>
      <c r="L161" s="36"/>
      <c r="M161" s="200" t="s">
        <v>1</v>
      </c>
      <c r="N161" s="201" t="s">
        <v>39</v>
      </c>
      <c r="O161" s="72"/>
      <c r="P161" s="202">
        <f t="shared" si="21"/>
        <v>0</v>
      </c>
      <c r="Q161" s="202">
        <v>0</v>
      </c>
      <c r="R161" s="202">
        <f t="shared" si="22"/>
        <v>0</v>
      </c>
      <c r="S161" s="202">
        <v>3.0999999999999999E-3</v>
      </c>
      <c r="T161" s="203">
        <f t="shared" si="23"/>
        <v>1.8599999999999998E-2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4" t="s">
        <v>193</v>
      </c>
      <c r="AT161" s="204" t="s">
        <v>140</v>
      </c>
      <c r="AU161" s="204" t="s">
        <v>145</v>
      </c>
      <c r="AY161" s="14" t="s">
        <v>137</v>
      </c>
      <c r="BE161" s="205">
        <f t="shared" si="24"/>
        <v>0</v>
      </c>
      <c r="BF161" s="205">
        <f t="shared" si="25"/>
        <v>0</v>
      </c>
      <c r="BG161" s="205">
        <f t="shared" si="26"/>
        <v>0</v>
      </c>
      <c r="BH161" s="205">
        <f t="shared" si="27"/>
        <v>0</v>
      </c>
      <c r="BI161" s="205">
        <f t="shared" si="28"/>
        <v>0</v>
      </c>
      <c r="BJ161" s="14" t="s">
        <v>145</v>
      </c>
      <c r="BK161" s="205">
        <f t="shared" si="29"/>
        <v>0</v>
      </c>
      <c r="BL161" s="14" t="s">
        <v>193</v>
      </c>
      <c r="BM161" s="204" t="s">
        <v>790</v>
      </c>
    </row>
    <row r="162" spans="1:65" s="2" customFormat="1" ht="24.2" customHeight="1">
      <c r="A162" s="31"/>
      <c r="B162" s="32"/>
      <c r="C162" s="192" t="s">
        <v>254</v>
      </c>
      <c r="D162" s="192" t="s">
        <v>140</v>
      </c>
      <c r="E162" s="193" t="s">
        <v>287</v>
      </c>
      <c r="F162" s="194" t="s">
        <v>288</v>
      </c>
      <c r="G162" s="195" t="s">
        <v>261</v>
      </c>
      <c r="H162" s="217"/>
      <c r="I162" s="197"/>
      <c r="J162" s="198">
        <f t="shared" si="20"/>
        <v>0</v>
      </c>
      <c r="K162" s="199"/>
      <c r="L162" s="36"/>
      <c r="M162" s="200" t="s">
        <v>1</v>
      </c>
      <c r="N162" s="201" t="s">
        <v>39</v>
      </c>
      <c r="O162" s="72"/>
      <c r="P162" s="202">
        <f t="shared" si="21"/>
        <v>0</v>
      </c>
      <c r="Q162" s="202">
        <v>0</v>
      </c>
      <c r="R162" s="202">
        <f t="shared" si="22"/>
        <v>0</v>
      </c>
      <c r="S162" s="202">
        <v>0</v>
      </c>
      <c r="T162" s="203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4" t="s">
        <v>193</v>
      </c>
      <c r="AT162" s="204" t="s">
        <v>140</v>
      </c>
      <c r="AU162" s="204" t="s">
        <v>145</v>
      </c>
      <c r="AY162" s="14" t="s">
        <v>137</v>
      </c>
      <c r="BE162" s="205">
        <f t="shared" si="24"/>
        <v>0</v>
      </c>
      <c r="BF162" s="205">
        <f t="shared" si="25"/>
        <v>0</v>
      </c>
      <c r="BG162" s="205">
        <f t="shared" si="26"/>
        <v>0</v>
      </c>
      <c r="BH162" s="205">
        <f t="shared" si="27"/>
        <v>0</v>
      </c>
      <c r="BI162" s="205">
        <f t="shared" si="28"/>
        <v>0</v>
      </c>
      <c r="BJ162" s="14" t="s">
        <v>145</v>
      </c>
      <c r="BK162" s="205">
        <f t="shared" si="29"/>
        <v>0</v>
      </c>
      <c r="BL162" s="14" t="s">
        <v>193</v>
      </c>
      <c r="BM162" s="204" t="s">
        <v>791</v>
      </c>
    </row>
    <row r="163" spans="1:65" s="12" customFormat="1" ht="22.9" customHeight="1">
      <c r="B163" s="176"/>
      <c r="C163" s="177"/>
      <c r="D163" s="178" t="s">
        <v>72</v>
      </c>
      <c r="E163" s="190" t="s">
        <v>290</v>
      </c>
      <c r="F163" s="190" t="s">
        <v>291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SUM(P164:P170)</f>
        <v>0</v>
      </c>
      <c r="Q163" s="184"/>
      <c r="R163" s="185">
        <f>SUM(R164:R170)</f>
        <v>0.18502096000000001</v>
      </c>
      <c r="S163" s="184"/>
      <c r="T163" s="186">
        <f>SUM(T164:T170)</f>
        <v>0.13134999999999999</v>
      </c>
      <c r="AR163" s="187" t="s">
        <v>145</v>
      </c>
      <c r="AT163" s="188" t="s">
        <v>72</v>
      </c>
      <c r="AU163" s="188" t="s">
        <v>81</v>
      </c>
      <c r="AY163" s="187" t="s">
        <v>137</v>
      </c>
      <c r="BK163" s="189">
        <f>SUM(BK164:BK170)</f>
        <v>0</v>
      </c>
    </row>
    <row r="164" spans="1:65" s="2" customFormat="1" ht="24.2" customHeight="1">
      <c r="A164" s="31"/>
      <c r="B164" s="32"/>
      <c r="C164" s="192" t="s">
        <v>258</v>
      </c>
      <c r="D164" s="192" t="s">
        <v>140</v>
      </c>
      <c r="E164" s="193" t="s">
        <v>643</v>
      </c>
      <c r="F164" s="194" t="s">
        <v>302</v>
      </c>
      <c r="G164" s="195" t="s">
        <v>268</v>
      </c>
      <c r="H164" s="196">
        <v>10</v>
      </c>
      <c r="I164" s="197"/>
      <c r="J164" s="198">
        <f t="shared" ref="J164:J170" si="30">ROUND(I164*H164,2)</f>
        <v>0</v>
      </c>
      <c r="K164" s="199"/>
      <c r="L164" s="36"/>
      <c r="M164" s="200" t="s">
        <v>1</v>
      </c>
      <c r="N164" s="201" t="s">
        <v>39</v>
      </c>
      <c r="O164" s="72"/>
      <c r="P164" s="202">
        <f t="shared" ref="P164:P170" si="31">O164*H164</f>
        <v>0</v>
      </c>
      <c r="Q164" s="202">
        <v>1.2160000000000001E-2</v>
      </c>
      <c r="R164" s="202">
        <f t="shared" ref="R164:R170" si="32">Q164*H164</f>
        <v>0.12160000000000001</v>
      </c>
      <c r="S164" s="202">
        <v>0</v>
      </c>
      <c r="T164" s="203">
        <f t="shared" ref="T164:T170" si="33"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4" t="s">
        <v>144</v>
      </c>
      <c r="AT164" s="204" t="s">
        <v>140</v>
      </c>
      <c r="AU164" s="204" t="s">
        <v>145</v>
      </c>
      <c r="AY164" s="14" t="s">
        <v>137</v>
      </c>
      <c r="BE164" s="205">
        <f t="shared" ref="BE164:BE170" si="34">IF(N164="základná",J164,0)</f>
        <v>0</v>
      </c>
      <c r="BF164" s="205">
        <f t="shared" ref="BF164:BF170" si="35">IF(N164="znížená",J164,0)</f>
        <v>0</v>
      </c>
      <c r="BG164" s="205">
        <f t="shared" ref="BG164:BG170" si="36">IF(N164="zákl. prenesená",J164,0)</f>
        <v>0</v>
      </c>
      <c r="BH164" s="205">
        <f t="shared" ref="BH164:BH170" si="37">IF(N164="zníž. prenesená",J164,0)</f>
        <v>0</v>
      </c>
      <c r="BI164" s="205">
        <f t="shared" ref="BI164:BI170" si="38">IF(N164="nulová",J164,0)</f>
        <v>0</v>
      </c>
      <c r="BJ164" s="14" t="s">
        <v>145</v>
      </c>
      <c r="BK164" s="205">
        <f t="shared" ref="BK164:BK170" si="39">ROUND(I164*H164,2)</f>
        <v>0</v>
      </c>
      <c r="BL164" s="14" t="s">
        <v>144</v>
      </c>
      <c r="BM164" s="204" t="s">
        <v>792</v>
      </c>
    </row>
    <row r="165" spans="1:65" s="2" customFormat="1" ht="21.75" customHeight="1">
      <c r="A165" s="31"/>
      <c r="B165" s="32"/>
      <c r="C165" s="192" t="s">
        <v>265</v>
      </c>
      <c r="D165" s="192" t="s">
        <v>140</v>
      </c>
      <c r="E165" s="193" t="s">
        <v>293</v>
      </c>
      <c r="F165" s="194" t="s">
        <v>294</v>
      </c>
      <c r="G165" s="195" t="s">
        <v>207</v>
      </c>
      <c r="H165" s="196">
        <v>50</v>
      </c>
      <c r="I165" s="197"/>
      <c r="J165" s="198">
        <f t="shared" si="30"/>
        <v>0</v>
      </c>
      <c r="K165" s="199"/>
      <c r="L165" s="36"/>
      <c r="M165" s="200" t="s">
        <v>1</v>
      </c>
      <c r="N165" s="201" t="s">
        <v>39</v>
      </c>
      <c r="O165" s="72"/>
      <c r="P165" s="202">
        <f t="shared" si="31"/>
        <v>0</v>
      </c>
      <c r="Q165" s="202">
        <v>0</v>
      </c>
      <c r="R165" s="202">
        <f t="shared" si="32"/>
        <v>0</v>
      </c>
      <c r="S165" s="202">
        <v>2.1299999999999999E-3</v>
      </c>
      <c r="T165" s="203">
        <f t="shared" si="33"/>
        <v>0.1065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193</v>
      </c>
      <c r="AT165" s="204" t="s">
        <v>140</v>
      </c>
      <c r="AU165" s="204" t="s">
        <v>145</v>
      </c>
      <c r="AY165" s="14" t="s">
        <v>137</v>
      </c>
      <c r="BE165" s="205">
        <f t="shared" si="34"/>
        <v>0</v>
      </c>
      <c r="BF165" s="205">
        <f t="shared" si="35"/>
        <v>0</v>
      </c>
      <c r="BG165" s="205">
        <f t="shared" si="36"/>
        <v>0</v>
      </c>
      <c r="BH165" s="205">
        <f t="shared" si="37"/>
        <v>0</v>
      </c>
      <c r="BI165" s="205">
        <f t="shared" si="38"/>
        <v>0</v>
      </c>
      <c r="BJ165" s="14" t="s">
        <v>145</v>
      </c>
      <c r="BK165" s="205">
        <f t="shared" si="39"/>
        <v>0</v>
      </c>
      <c r="BL165" s="14" t="s">
        <v>193</v>
      </c>
      <c r="BM165" s="204" t="s">
        <v>793</v>
      </c>
    </row>
    <row r="166" spans="1:65" s="2" customFormat="1" ht="24.2" customHeight="1">
      <c r="A166" s="31"/>
      <c r="B166" s="32"/>
      <c r="C166" s="192" t="s">
        <v>270</v>
      </c>
      <c r="D166" s="192" t="s">
        <v>140</v>
      </c>
      <c r="E166" s="193" t="s">
        <v>297</v>
      </c>
      <c r="F166" s="194" t="s">
        <v>298</v>
      </c>
      <c r="G166" s="195" t="s">
        <v>207</v>
      </c>
      <c r="H166" s="196">
        <v>5</v>
      </c>
      <c r="I166" s="197"/>
      <c r="J166" s="198">
        <f t="shared" si="30"/>
        <v>0</v>
      </c>
      <c r="K166" s="199"/>
      <c r="L166" s="36"/>
      <c r="M166" s="200" t="s">
        <v>1</v>
      </c>
      <c r="N166" s="201" t="s">
        <v>39</v>
      </c>
      <c r="O166" s="72"/>
      <c r="P166" s="202">
        <f t="shared" si="31"/>
        <v>0</v>
      </c>
      <c r="Q166" s="202">
        <v>0</v>
      </c>
      <c r="R166" s="202">
        <f t="shared" si="32"/>
        <v>0</v>
      </c>
      <c r="S166" s="202">
        <v>4.9699999999999996E-3</v>
      </c>
      <c r="T166" s="203">
        <f t="shared" si="33"/>
        <v>2.4849999999999997E-2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193</v>
      </c>
      <c r="AT166" s="204" t="s">
        <v>140</v>
      </c>
      <c r="AU166" s="204" t="s">
        <v>145</v>
      </c>
      <c r="AY166" s="14" t="s">
        <v>137</v>
      </c>
      <c r="BE166" s="205">
        <f t="shared" si="34"/>
        <v>0</v>
      </c>
      <c r="BF166" s="205">
        <f t="shared" si="35"/>
        <v>0</v>
      </c>
      <c r="BG166" s="205">
        <f t="shared" si="36"/>
        <v>0</v>
      </c>
      <c r="BH166" s="205">
        <f t="shared" si="37"/>
        <v>0</v>
      </c>
      <c r="BI166" s="205">
        <f t="shared" si="38"/>
        <v>0</v>
      </c>
      <c r="BJ166" s="14" t="s">
        <v>145</v>
      </c>
      <c r="BK166" s="205">
        <f t="shared" si="39"/>
        <v>0</v>
      </c>
      <c r="BL166" s="14" t="s">
        <v>193</v>
      </c>
      <c r="BM166" s="204" t="s">
        <v>794</v>
      </c>
    </row>
    <row r="167" spans="1:65" s="2" customFormat="1" ht="21.75" customHeight="1">
      <c r="A167" s="31"/>
      <c r="B167" s="32"/>
      <c r="C167" s="192" t="s">
        <v>274</v>
      </c>
      <c r="D167" s="192" t="s">
        <v>140</v>
      </c>
      <c r="E167" s="193" t="s">
        <v>647</v>
      </c>
      <c r="F167" s="194" t="s">
        <v>306</v>
      </c>
      <c r="G167" s="195" t="s">
        <v>268</v>
      </c>
      <c r="H167" s="196">
        <v>15</v>
      </c>
      <c r="I167" s="197"/>
      <c r="J167" s="198">
        <f t="shared" si="30"/>
        <v>0</v>
      </c>
      <c r="K167" s="199"/>
      <c r="L167" s="36"/>
      <c r="M167" s="200" t="s">
        <v>1</v>
      </c>
      <c r="N167" s="201" t="s">
        <v>39</v>
      </c>
      <c r="O167" s="72"/>
      <c r="P167" s="202">
        <f t="shared" si="31"/>
        <v>0</v>
      </c>
      <c r="Q167" s="202">
        <v>4.2000000000000002E-4</v>
      </c>
      <c r="R167" s="202">
        <f t="shared" si="32"/>
        <v>6.3E-3</v>
      </c>
      <c r="S167" s="202">
        <v>0</v>
      </c>
      <c r="T167" s="203">
        <f t="shared" si="3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4" t="s">
        <v>193</v>
      </c>
      <c r="AT167" s="204" t="s">
        <v>140</v>
      </c>
      <c r="AU167" s="204" t="s">
        <v>145</v>
      </c>
      <c r="AY167" s="14" t="s">
        <v>137</v>
      </c>
      <c r="BE167" s="205">
        <f t="shared" si="34"/>
        <v>0</v>
      </c>
      <c r="BF167" s="205">
        <f t="shared" si="35"/>
        <v>0</v>
      </c>
      <c r="BG167" s="205">
        <f t="shared" si="36"/>
        <v>0</v>
      </c>
      <c r="BH167" s="205">
        <f t="shared" si="37"/>
        <v>0</v>
      </c>
      <c r="BI167" s="205">
        <f t="shared" si="38"/>
        <v>0</v>
      </c>
      <c r="BJ167" s="14" t="s">
        <v>145</v>
      </c>
      <c r="BK167" s="205">
        <f t="shared" si="39"/>
        <v>0</v>
      </c>
      <c r="BL167" s="14" t="s">
        <v>193</v>
      </c>
      <c r="BM167" s="204" t="s">
        <v>795</v>
      </c>
    </row>
    <row r="168" spans="1:65" s="2" customFormat="1" ht="24.2" customHeight="1">
      <c r="A168" s="31"/>
      <c r="B168" s="32"/>
      <c r="C168" s="192" t="s">
        <v>278</v>
      </c>
      <c r="D168" s="192" t="s">
        <v>140</v>
      </c>
      <c r="E168" s="193" t="s">
        <v>309</v>
      </c>
      <c r="F168" s="194" t="s">
        <v>310</v>
      </c>
      <c r="G168" s="195" t="s">
        <v>202</v>
      </c>
      <c r="H168" s="196">
        <v>199</v>
      </c>
      <c r="I168" s="197"/>
      <c r="J168" s="198">
        <f t="shared" si="30"/>
        <v>0</v>
      </c>
      <c r="K168" s="199"/>
      <c r="L168" s="36"/>
      <c r="M168" s="200" t="s">
        <v>1</v>
      </c>
      <c r="N168" s="201" t="s">
        <v>39</v>
      </c>
      <c r="O168" s="72"/>
      <c r="P168" s="202">
        <f t="shared" si="31"/>
        <v>0</v>
      </c>
      <c r="Q168" s="202">
        <v>3.7039999999999998E-5</v>
      </c>
      <c r="R168" s="202">
        <f t="shared" si="32"/>
        <v>7.3709599999999993E-3</v>
      </c>
      <c r="S168" s="202">
        <v>0</v>
      </c>
      <c r="T168" s="203">
        <f t="shared" si="3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193</v>
      </c>
      <c r="AT168" s="204" t="s">
        <v>140</v>
      </c>
      <c r="AU168" s="204" t="s">
        <v>145</v>
      </c>
      <c r="AY168" s="14" t="s">
        <v>137</v>
      </c>
      <c r="BE168" s="205">
        <f t="shared" si="34"/>
        <v>0</v>
      </c>
      <c r="BF168" s="205">
        <f t="shared" si="35"/>
        <v>0</v>
      </c>
      <c r="BG168" s="205">
        <f t="shared" si="36"/>
        <v>0</v>
      </c>
      <c r="BH168" s="205">
        <f t="shared" si="37"/>
        <v>0</v>
      </c>
      <c r="BI168" s="205">
        <f t="shared" si="38"/>
        <v>0</v>
      </c>
      <c r="BJ168" s="14" t="s">
        <v>145</v>
      </c>
      <c r="BK168" s="205">
        <f t="shared" si="39"/>
        <v>0</v>
      </c>
      <c r="BL168" s="14" t="s">
        <v>193</v>
      </c>
      <c r="BM168" s="204" t="s">
        <v>796</v>
      </c>
    </row>
    <row r="169" spans="1:65" s="2" customFormat="1" ht="24.2" customHeight="1">
      <c r="A169" s="31"/>
      <c r="B169" s="32"/>
      <c r="C169" s="206" t="s">
        <v>283</v>
      </c>
      <c r="D169" s="206" t="s">
        <v>147</v>
      </c>
      <c r="E169" s="207" t="s">
        <v>313</v>
      </c>
      <c r="F169" s="208" t="s">
        <v>314</v>
      </c>
      <c r="G169" s="209" t="s">
        <v>202</v>
      </c>
      <c r="H169" s="210">
        <v>199</v>
      </c>
      <c r="I169" s="211"/>
      <c r="J169" s="212">
        <f t="shared" si="30"/>
        <v>0</v>
      </c>
      <c r="K169" s="213"/>
      <c r="L169" s="214"/>
      <c r="M169" s="215" t="s">
        <v>1</v>
      </c>
      <c r="N169" s="216" t="s">
        <v>39</v>
      </c>
      <c r="O169" s="72"/>
      <c r="P169" s="202">
        <f t="shared" si="31"/>
        <v>0</v>
      </c>
      <c r="Q169" s="202">
        <v>2.5000000000000001E-4</v>
      </c>
      <c r="R169" s="202">
        <f t="shared" si="32"/>
        <v>4.9750000000000003E-2</v>
      </c>
      <c r="S169" s="202">
        <v>0</v>
      </c>
      <c r="T169" s="203">
        <f t="shared" si="3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281</v>
      </c>
      <c r="AT169" s="204" t="s">
        <v>147</v>
      </c>
      <c r="AU169" s="204" t="s">
        <v>145</v>
      </c>
      <c r="AY169" s="14" t="s">
        <v>137</v>
      </c>
      <c r="BE169" s="205">
        <f t="shared" si="34"/>
        <v>0</v>
      </c>
      <c r="BF169" s="205">
        <f t="shared" si="35"/>
        <v>0</v>
      </c>
      <c r="BG169" s="205">
        <f t="shared" si="36"/>
        <v>0</v>
      </c>
      <c r="BH169" s="205">
        <f t="shared" si="37"/>
        <v>0</v>
      </c>
      <c r="BI169" s="205">
        <f t="shared" si="38"/>
        <v>0</v>
      </c>
      <c r="BJ169" s="14" t="s">
        <v>145</v>
      </c>
      <c r="BK169" s="205">
        <f t="shared" si="39"/>
        <v>0</v>
      </c>
      <c r="BL169" s="14" t="s">
        <v>193</v>
      </c>
      <c r="BM169" s="204" t="s">
        <v>797</v>
      </c>
    </row>
    <row r="170" spans="1:65" s="2" customFormat="1" ht="24.2" customHeight="1">
      <c r="A170" s="31"/>
      <c r="B170" s="32"/>
      <c r="C170" s="192" t="s">
        <v>281</v>
      </c>
      <c r="D170" s="192" t="s">
        <v>140</v>
      </c>
      <c r="E170" s="193" t="s">
        <v>317</v>
      </c>
      <c r="F170" s="194" t="s">
        <v>318</v>
      </c>
      <c r="G170" s="195" t="s">
        <v>261</v>
      </c>
      <c r="H170" s="217"/>
      <c r="I170" s="197"/>
      <c r="J170" s="198">
        <f t="shared" si="30"/>
        <v>0</v>
      </c>
      <c r="K170" s="199"/>
      <c r="L170" s="36"/>
      <c r="M170" s="200" t="s">
        <v>1</v>
      </c>
      <c r="N170" s="201" t="s">
        <v>39</v>
      </c>
      <c r="O170" s="72"/>
      <c r="P170" s="202">
        <f t="shared" si="31"/>
        <v>0</v>
      </c>
      <c r="Q170" s="202">
        <v>0</v>
      </c>
      <c r="R170" s="202">
        <f t="shared" si="32"/>
        <v>0</v>
      </c>
      <c r="S170" s="202">
        <v>0</v>
      </c>
      <c r="T170" s="203">
        <f t="shared" si="3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4" t="s">
        <v>193</v>
      </c>
      <c r="AT170" s="204" t="s">
        <v>140</v>
      </c>
      <c r="AU170" s="204" t="s">
        <v>145</v>
      </c>
      <c r="AY170" s="14" t="s">
        <v>137</v>
      </c>
      <c r="BE170" s="205">
        <f t="shared" si="34"/>
        <v>0</v>
      </c>
      <c r="BF170" s="205">
        <f t="shared" si="35"/>
        <v>0</v>
      </c>
      <c r="BG170" s="205">
        <f t="shared" si="36"/>
        <v>0</v>
      </c>
      <c r="BH170" s="205">
        <f t="shared" si="37"/>
        <v>0</v>
      </c>
      <c r="BI170" s="205">
        <f t="shared" si="38"/>
        <v>0</v>
      </c>
      <c r="BJ170" s="14" t="s">
        <v>145</v>
      </c>
      <c r="BK170" s="205">
        <f t="shared" si="39"/>
        <v>0</v>
      </c>
      <c r="BL170" s="14" t="s">
        <v>193</v>
      </c>
      <c r="BM170" s="204" t="s">
        <v>798</v>
      </c>
    </row>
    <row r="171" spans="1:65" s="12" customFormat="1" ht="22.9" customHeight="1">
      <c r="B171" s="176"/>
      <c r="C171" s="177"/>
      <c r="D171" s="178" t="s">
        <v>72</v>
      </c>
      <c r="E171" s="190" t="s">
        <v>320</v>
      </c>
      <c r="F171" s="190" t="s">
        <v>321</v>
      </c>
      <c r="G171" s="177"/>
      <c r="H171" s="177"/>
      <c r="I171" s="180"/>
      <c r="J171" s="191">
        <f>BK171</f>
        <v>0</v>
      </c>
      <c r="K171" s="177"/>
      <c r="L171" s="182"/>
      <c r="M171" s="183"/>
      <c r="N171" s="184"/>
      <c r="O171" s="184"/>
      <c r="P171" s="185">
        <f>SUM(P172:P212)</f>
        <v>0</v>
      </c>
      <c r="Q171" s="184"/>
      <c r="R171" s="185">
        <f>SUM(R172:R212)</f>
        <v>3.4925795999999987</v>
      </c>
      <c r="S171" s="184"/>
      <c r="T171" s="186">
        <f>SUM(T172:T212)</f>
        <v>8.01755</v>
      </c>
      <c r="AR171" s="187" t="s">
        <v>145</v>
      </c>
      <c r="AT171" s="188" t="s">
        <v>72</v>
      </c>
      <c r="AU171" s="188" t="s">
        <v>81</v>
      </c>
      <c r="AY171" s="187" t="s">
        <v>137</v>
      </c>
      <c r="BK171" s="189">
        <f>SUM(BK172:BK212)</f>
        <v>0</v>
      </c>
    </row>
    <row r="172" spans="1:65" s="2" customFormat="1" ht="24.2" customHeight="1">
      <c r="A172" s="31"/>
      <c r="B172" s="32"/>
      <c r="C172" s="192" t="s">
        <v>292</v>
      </c>
      <c r="D172" s="192" t="s">
        <v>140</v>
      </c>
      <c r="E172" s="193" t="s">
        <v>323</v>
      </c>
      <c r="F172" s="194" t="s">
        <v>324</v>
      </c>
      <c r="G172" s="195" t="s">
        <v>325</v>
      </c>
      <c r="H172" s="196">
        <v>51</v>
      </c>
      <c r="I172" s="197"/>
      <c r="J172" s="198">
        <f t="shared" ref="J172:J212" si="40">ROUND(I172*H172,2)</f>
        <v>0</v>
      </c>
      <c r="K172" s="199"/>
      <c r="L172" s="36"/>
      <c r="M172" s="200" t="s">
        <v>1</v>
      </c>
      <c r="N172" s="201" t="s">
        <v>39</v>
      </c>
      <c r="O172" s="72"/>
      <c r="P172" s="202">
        <f t="shared" ref="P172:P212" si="41">O172*H172</f>
        <v>0</v>
      </c>
      <c r="Q172" s="202">
        <v>0</v>
      </c>
      <c r="R172" s="202">
        <f t="shared" ref="R172:R212" si="42">Q172*H172</f>
        <v>0</v>
      </c>
      <c r="S172" s="202">
        <v>1.933E-2</v>
      </c>
      <c r="T172" s="203">
        <f t="shared" ref="T172:T212" si="43">S172*H172</f>
        <v>0.98582999999999998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4" t="s">
        <v>193</v>
      </c>
      <c r="AT172" s="204" t="s">
        <v>140</v>
      </c>
      <c r="AU172" s="204" t="s">
        <v>145</v>
      </c>
      <c r="AY172" s="14" t="s">
        <v>137</v>
      </c>
      <c r="BE172" s="205">
        <f t="shared" ref="BE172:BE212" si="44">IF(N172="základná",J172,0)</f>
        <v>0</v>
      </c>
      <c r="BF172" s="205">
        <f t="shared" ref="BF172:BF212" si="45">IF(N172="znížená",J172,0)</f>
        <v>0</v>
      </c>
      <c r="BG172" s="205">
        <f t="shared" ref="BG172:BG212" si="46">IF(N172="zákl. prenesená",J172,0)</f>
        <v>0</v>
      </c>
      <c r="BH172" s="205">
        <f t="shared" ref="BH172:BH212" si="47">IF(N172="zníž. prenesená",J172,0)</f>
        <v>0</v>
      </c>
      <c r="BI172" s="205">
        <f t="shared" ref="BI172:BI212" si="48">IF(N172="nulová",J172,0)</f>
        <v>0</v>
      </c>
      <c r="BJ172" s="14" t="s">
        <v>145</v>
      </c>
      <c r="BK172" s="205">
        <f t="shared" ref="BK172:BK212" si="49">ROUND(I172*H172,2)</f>
        <v>0</v>
      </c>
      <c r="BL172" s="14" t="s">
        <v>193</v>
      </c>
      <c r="BM172" s="204" t="s">
        <v>799</v>
      </c>
    </row>
    <row r="173" spans="1:65" s="2" customFormat="1" ht="24.2" customHeight="1">
      <c r="A173" s="31"/>
      <c r="B173" s="32"/>
      <c r="C173" s="192" t="s">
        <v>296</v>
      </c>
      <c r="D173" s="192" t="s">
        <v>140</v>
      </c>
      <c r="E173" s="193" t="s">
        <v>653</v>
      </c>
      <c r="F173" s="194" t="s">
        <v>654</v>
      </c>
      <c r="G173" s="195" t="s">
        <v>202</v>
      </c>
      <c r="H173" s="196">
        <v>31</v>
      </c>
      <c r="I173" s="197"/>
      <c r="J173" s="198">
        <f t="shared" si="40"/>
        <v>0</v>
      </c>
      <c r="K173" s="199"/>
      <c r="L173" s="36"/>
      <c r="M173" s="200" t="s">
        <v>1</v>
      </c>
      <c r="N173" s="201" t="s">
        <v>39</v>
      </c>
      <c r="O173" s="72"/>
      <c r="P173" s="202">
        <f t="shared" si="41"/>
        <v>0</v>
      </c>
      <c r="Q173" s="202">
        <v>2.8420000000000002E-4</v>
      </c>
      <c r="R173" s="202">
        <f t="shared" si="42"/>
        <v>8.8102000000000007E-3</v>
      </c>
      <c r="S173" s="202">
        <v>0</v>
      </c>
      <c r="T173" s="203">
        <f t="shared" si="4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193</v>
      </c>
      <c r="AT173" s="204" t="s">
        <v>140</v>
      </c>
      <c r="AU173" s="204" t="s">
        <v>145</v>
      </c>
      <c r="AY173" s="14" t="s">
        <v>137</v>
      </c>
      <c r="BE173" s="205">
        <f t="shared" si="44"/>
        <v>0</v>
      </c>
      <c r="BF173" s="205">
        <f t="shared" si="45"/>
        <v>0</v>
      </c>
      <c r="BG173" s="205">
        <f t="shared" si="46"/>
        <v>0</v>
      </c>
      <c r="BH173" s="205">
        <f t="shared" si="47"/>
        <v>0</v>
      </c>
      <c r="BI173" s="205">
        <f t="shared" si="48"/>
        <v>0</v>
      </c>
      <c r="BJ173" s="14" t="s">
        <v>145</v>
      </c>
      <c r="BK173" s="205">
        <f t="shared" si="49"/>
        <v>0</v>
      </c>
      <c r="BL173" s="14" t="s">
        <v>193</v>
      </c>
      <c r="BM173" s="204" t="s">
        <v>800</v>
      </c>
    </row>
    <row r="174" spans="1:65" s="2" customFormat="1" ht="24.2" customHeight="1">
      <c r="A174" s="31"/>
      <c r="B174" s="32"/>
      <c r="C174" s="206" t="s">
        <v>300</v>
      </c>
      <c r="D174" s="206" t="s">
        <v>147</v>
      </c>
      <c r="E174" s="207" t="s">
        <v>656</v>
      </c>
      <c r="F174" s="208" t="s">
        <v>657</v>
      </c>
      <c r="G174" s="209" t="s">
        <v>202</v>
      </c>
      <c r="H174" s="210">
        <v>31</v>
      </c>
      <c r="I174" s="211"/>
      <c r="J174" s="212">
        <f t="shared" si="40"/>
        <v>0</v>
      </c>
      <c r="K174" s="213"/>
      <c r="L174" s="214"/>
      <c r="M174" s="215" t="s">
        <v>1</v>
      </c>
      <c r="N174" s="216" t="s">
        <v>39</v>
      </c>
      <c r="O174" s="72"/>
      <c r="P174" s="202">
        <f t="shared" si="41"/>
        <v>0</v>
      </c>
      <c r="Q174" s="202">
        <v>2.5499999999999998E-2</v>
      </c>
      <c r="R174" s="202">
        <f t="shared" si="42"/>
        <v>0.79049999999999998</v>
      </c>
      <c r="S174" s="202">
        <v>0</v>
      </c>
      <c r="T174" s="203">
        <f t="shared" si="4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4" t="s">
        <v>281</v>
      </c>
      <c r="AT174" s="204" t="s">
        <v>147</v>
      </c>
      <c r="AU174" s="204" t="s">
        <v>145</v>
      </c>
      <c r="AY174" s="14" t="s">
        <v>137</v>
      </c>
      <c r="BE174" s="205">
        <f t="shared" si="44"/>
        <v>0</v>
      </c>
      <c r="BF174" s="205">
        <f t="shared" si="45"/>
        <v>0</v>
      </c>
      <c r="BG174" s="205">
        <f t="shared" si="46"/>
        <v>0</v>
      </c>
      <c r="BH174" s="205">
        <f t="shared" si="47"/>
        <v>0</v>
      </c>
      <c r="BI174" s="205">
        <f t="shared" si="48"/>
        <v>0</v>
      </c>
      <c r="BJ174" s="14" t="s">
        <v>145</v>
      </c>
      <c r="BK174" s="205">
        <f t="shared" si="49"/>
        <v>0</v>
      </c>
      <c r="BL174" s="14" t="s">
        <v>193</v>
      </c>
      <c r="BM174" s="204" t="s">
        <v>801</v>
      </c>
    </row>
    <row r="175" spans="1:65" s="2" customFormat="1" ht="24.2" customHeight="1">
      <c r="A175" s="31"/>
      <c r="B175" s="32"/>
      <c r="C175" s="192" t="s">
        <v>304</v>
      </c>
      <c r="D175" s="192" t="s">
        <v>140</v>
      </c>
      <c r="E175" s="193" t="s">
        <v>864</v>
      </c>
      <c r="F175" s="194" t="s">
        <v>865</v>
      </c>
      <c r="G175" s="195" t="s">
        <v>202</v>
      </c>
      <c r="H175" s="196">
        <v>20</v>
      </c>
      <c r="I175" s="197"/>
      <c r="J175" s="198">
        <f t="shared" si="40"/>
        <v>0</v>
      </c>
      <c r="K175" s="199"/>
      <c r="L175" s="36"/>
      <c r="M175" s="200" t="s">
        <v>1</v>
      </c>
      <c r="N175" s="201" t="s">
        <v>39</v>
      </c>
      <c r="O175" s="72"/>
      <c r="P175" s="202">
        <f t="shared" si="41"/>
        <v>0</v>
      </c>
      <c r="Q175" s="202">
        <v>1.7000000000000001E-4</v>
      </c>
      <c r="R175" s="202">
        <f t="shared" si="42"/>
        <v>3.4000000000000002E-3</v>
      </c>
      <c r="S175" s="202">
        <v>0</v>
      </c>
      <c r="T175" s="203">
        <f t="shared" si="4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4" t="s">
        <v>193</v>
      </c>
      <c r="AT175" s="204" t="s">
        <v>140</v>
      </c>
      <c r="AU175" s="204" t="s">
        <v>145</v>
      </c>
      <c r="AY175" s="14" t="s">
        <v>137</v>
      </c>
      <c r="BE175" s="205">
        <f t="shared" si="44"/>
        <v>0</v>
      </c>
      <c r="BF175" s="205">
        <f t="shared" si="45"/>
        <v>0</v>
      </c>
      <c r="BG175" s="205">
        <f t="shared" si="46"/>
        <v>0</v>
      </c>
      <c r="BH175" s="205">
        <f t="shared" si="47"/>
        <v>0</v>
      </c>
      <c r="BI175" s="205">
        <f t="shared" si="48"/>
        <v>0</v>
      </c>
      <c r="BJ175" s="14" t="s">
        <v>145</v>
      </c>
      <c r="BK175" s="205">
        <f t="shared" si="49"/>
        <v>0</v>
      </c>
      <c r="BL175" s="14" t="s">
        <v>193</v>
      </c>
      <c r="BM175" s="204" t="s">
        <v>866</v>
      </c>
    </row>
    <row r="176" spans="1:65" s="2" customFormat="1" ht="24.2" customHeight="1">
      <c r="A176" s="31"/>
      <c r="B176" s="32"/>
      <c r="C176" s="206" t="s">
        <v>308</v>
      </c>
      <c r="D176" s="206" t="s">
        <v>147</v>
      </c>
      <c r="E176" s="207" t="s">
        <v>867</v>
      </c>
      <c r="F176" s="208" t="s">
        <v>868</v>
      </c>
      <c r="G176" s="209" t="s">
        <v>202</v>
      </c>
      <c r="H176" s="210">
        <v>20</v>
      </c>
      <c r="I176" s="211"/>
      <c r="J176" s="212">
        <f t="shared" si="40"/>
        <v>0</v>
      </c>
      <c r="K176" s="213"/>
      <c r="L176" s="214"/>
      <c r="M176" s="215" t="s">
        <v>1</v>
      </c>
      <c r="N176" s="216" t="s">
        <v>39</v>
      </c>
      <c r="O176" s="72"/>
      <c r="P176" s="202">
        <f t="shared" si="41"/>
        <v>0</v>
      </c>
      <c r="Q176" s="202">
        <v>1.35E-2</v>
      </c>
      <c r="R176" s="202">
        <f t="shared" si="42"/>
        <v>0.27</v>
      </c>
      <c r="S176" s="202">
        <v>0</v>
      </c>
      <c r="T176" s="203">
        <f t="shared" si="4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281</v>
      </c>
      <c r="AT176" s="204" t="s">
        <v>147</v>
      </c>
      <c r="AU176" s="204" t="s">
        <v>145</v>
      </c>
      <c r="AY176" s="14" t="s">
        <v>137</v>
      </c>
      <c r="BE176" s="205">
        <f t="shared" si="44"/>
        <v>0</v>
      </c>
      <c r="BF176" s="205">
        <f t="shared" si="45"/>
        <v>0</v>
      </c>
      <c r="BG176" s="205">
        <f t="shared" si="46"/>
        <v>0</v>
      </c>
      <c r="BH176" s="205">
        <f t="shared" si="47"/>
        <v>0</v>
      </c>
      <c r="BI176" s="205">
        <f t="shared" si="48"/>
        <v>0</v>
      </c>
      <c r="BJ176" s="14" t="s">
        <v>145</v>
      </c>
      <c r="BK176" s="205">
        <f t="shared" si="49"/>
        <v>0</v>
      </c>
      <c r="BL176" s="14" t="s">
        <v>193</v>
      </c>
      <c r="BM176" s="204" t="s">
        <v>869</v>
      </c>
    </row>
    <row r="177" spans="1:65" s="2" customFormat="1" ht="24.2" customHeight="1">
      <c r="A177" s="31"/>
      <c r="B177" s="32"/>
      <c r="C177" s="192" t="s">
        <v>312</v>
      </c>
      <c r="D177" s="192" t="s">
        <v>140</v>
      </c>
      <c r="E177" s="193" t="s">
        <v>659</v>
      </c>
      <c r="F177" s="194" t="s">
        <v>660</v>
      </c>
      <c r="G177" s="195" t="s">
        <v>202</v>
      </c>
      <c r="H177" s="196">
        <v>38</v>
      </c>
      <c r="I177" s="197"/>
      <c r="J177" s="198">
        <f t="shared" si="40"/>
        <v>0</v>
      </c>
      <c r="K177" s="199"/>
      <c r="L177" s="36"/>
      <c r="M177" s="200" t="s">
        <v>1</v>
      </c>
      <c r="N177" s="201" t="s">
        <v>39</v>
      </c>
      <c r="O177" s="72"/>
      <c r="P177" s="202">
        <f t="shared" si="41"/>
        <v>0</v>
      </c>
      <c r="Q177" s="202">
        <v>0</v>
      </c>
      <c r="R177" s="202">
        <f t="shared" si="42"/>
        <v>0</v>
      </c>
      <c r="S177" s="202">
        <v>0</v>
      </c>
      <c r="T177" s="203">
        <f t="shared" si="4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193</v>
      </c>
      <c r="AT177" s="204" t="s">
        <v>140</v>
      </c>
      <c r="AU177" s="204" t="s">
        <v>145</v>
      </c>
      <c r="AY177" s="14" t="s">
        <v>137</v>
      </c>
      <c r="BE177" s="205">
        <f t="shared" si="44"/>
        <v>0</v>
      </c>
      <c r="BF177" s="205">
        <f t="shared" si="45"/>
        <v>0</v>
      </c>
      <c r="BG177" s="205">
        <f t="shared" si="46"/>
        <v>0</v>
      </c>
      <c r="BH177" s="205">
        <f t="shared" si="47"/>
        <v>0</v>
      </c>
      <c r="BI177" s="205">
        <f t="shared" si="48"/>
        <v>0</v>
      </c>
      <c r="BJ177" s="14" t="s">
        <v>145</v>
      </c>
      <c r="BK177" s="205">
        <f t="shared" si="49"/>
        <v>0</v>
      </c>
      <c r="BL177" s="14" t="s">
        <v>193</v>
      </c>
      <c r="BM177" s="204" t="s">
        <v>802</v>
      </c>
    </row>
    <row r="178" spans="1:65" s="2" customFormat="1" ht="24.2" customHeight="1">
      <c r="A178" s="31"/>
      <c r="B178" s="32"/>
      <c r="C178" s="206" t="s">
        <v>316</v>
      </c>
      <c r="D178" s="206" t="s">
        <v>147</v>
      </c>
      <c r="E178" s="207" t="s">
        <v>662</v>
      </c>
      <c r="F178" s="208" t="s">
        <v>663</v>
      </c>
      <c r="G178" s="209" t="s">
        <v>202</v>
      </c>
      <c r="H178" s="210">
        <v>38</v>
      </c>
      <c r="I178" s="211"/>
      <c r="J178" s="212">
        <f t="shared" si="40"/>
        <v>0</v>
      </c>
      <c r="K178" s="213"/>
      <c r="L178" s="214"/>
      <c r="M178" s="215" t="s">
        <v>1</v>
      </c>
      <c r="N178" s="216" t="s">
        <v>39</v>
      </c>
      <c r="O178" s="72"/>
      <c r="P178" s="202">
        <f t="shared" si="41"/>
        <v>0</v>
      </c>
      <c r="Q178" s="202">
        <v>1.5820000000000001E-2</v>
      </c>
      <c r="R178" s="202">
        <f t="shared" si="42"/>
        <v>0.60116000000000003</v>
      </c>
      <c r="S178" s="202">
        <v>0</v>
      </c>
      <c r="T178" s="203">
        <f t="shared" si="4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4" t="s">
        <v>281</v>
      </c>
      <c r="AT178" s="204" t="s">
        <v>147</v>
      </c>
      <c r="AU178" s="204" t="s">
        <v>145</v>
      </c>
      <c r="AY178" s="14" t="s">
        <v>137</v>
      </c>
      <c r="BE178" s="205">
        <f t="shared" si="44"/>
        <v>0</v>
      </c>
      <c r="BF178" s="205">
        <f t="shared" si="45"/>
        <v>0</v>
      </c>
      <c r="BG178" s="205">
        <f t="shared" si="46"/>
        <v>0</v>
      </c>
      <c r="BH178" s="205">
        <f t="shared" si="47"/>
        <v>0</v>
      </c>
      <c r="BI178" s="205">
        <f t="shared" si="48"/>
        <v>0</v>
      </c>
      <c r="BJ178" s="14" t="s">
        <v>145</v>
      </c>
      <c r="BK178" s="205">
        <f t="shared" si="49"/>
        <v>0</v>
      </c>
      <c r="BL178" s="14" t="s">
        <v>193</v>
      </c>
      <c r="BM178" s="204" t="s">
        <v>803</v>
      </c>
    </row>
    <row r="179" spans="1:65" s="2" customFormat="1" ht="21.75" customHeight="1">
      <c r="A179" s="31"/>
      <c r="B179" s="32"/>
      <c r="C179" s="192" t="s">
        <v>322</v>
      </c>
      <c r="D179" s="192" t="s">
        <v>140</v>
      </c>
      <c r="E179" s="193" t="s">
        <v>356</v>
      </c>
      <c r="F179" s="194" t="s">
        <v>357</v>
      </c>
      <c r="G179" s="195" t="s">
        <v>325</v>
      </c>
      <c r="H179" s="196">
        <v>38</v>
      </c>
      <c r="I179" s="197"/>
      <c r="J179" s="198">
        <f t="shared" si="40"/>
        <v>0</v>
      </c>
      <c r="K179" s="199"/>
      <c r="L179" s="36"/>
      <c r="M179" s="200" t="s">
        <v>1</v>
      </c>
      <c r="N179" s="201" t="s">
        <v>39</v>
      </c>
      <c r="O179" s="72"/>
      <c r="P179" s="202">
        <f t="shared" si="41"/>
        <v>0</v>
      </c>
      <c r="Q179" s="202">
        <v>0</v>
      </c>
      <c r="R179" s="202">
        <f t="shared" si="42"/>
        <v>0</v>
      </c>
      <c r="S179" s="202">
        <v>3.968E-2</v>
      </c>
      <c r="T179" s="203">
        <f t="shared" si="43"/>
        <v>1.5078400000000001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193</v>
      </c>
      <c r="AT179" s="204" t="s">
        <v>140</v>
      </c>
      <c r="AU179" s="204" t="s">
        <v>145</v>
      </c>
      <c r="AY179" s="14" t="s">
        <v>137</v>
      </c>
      <c r="BE179" s="205">
        <f t="shared" si="44"/>
        <v>0</v>
      </c>
      <c r="BF179" s="205">
        <f t="shared" si="45"/>
        <v>0</v>
      </c>
      <c r="BG179" s="205">
        <f t="shared" si="46"/>
        <v>0</v>
      </c>
      <c r="BH179" s="205">
        <f t="shared" si="47"/>
        <v>0</v>
      </c>
      <c r="BI179" s="205">
        <f t="shared" si="48"/>
        <v>0</v>
      </c>
      <c r="BJ179" s="14" t="s">
        <v>145</v>
      </c>
      <c r="BK179" s="205">
        <f t="shared" si="49"/>
        <v>0</v>
      </c>
      <c r="BL179" s="14" t="s">
        <v>193</v>
      </c>
      <c r="BM179" s="204" t="s">
        <v>804</v>
      </c>
    </row>
    <row r="180" spans="1:65" s="2" customFormat="1" ht="24.2" customHeight="1">
      <c r="A180" s="31"/>
      <c r="B180" s="32"/>
      <c r="C180" s="192" t="s">
        <v>327</v>
      </c>
      <c r="D180" s="192" t="s">
        <v>140</v>
      </c>
      <c r="E180" s="193" t="s">
        <v>360</v>
      </c>
      <c r="F180" s="194" t="s">
        <v>361</v>
      </c>
      <c r="G180" s="195" t="s">
        <v>325</v>
      </c>
      <c r="H180" s="196">
        <v>38</v>
      </c>
      <c r="I180" s="197"/>
      <c r="J180" s="198">
        <f t="shared" si="40"/>
        <v>0</v>
      </c>
      <c r="K180" s="199"/>
      <c r="L180" s="36"/>
      <c r="M180" s="200" t="s">
        <v>1</v>
      </c>
      <c r="N180" s="201" t="s">
        <v>39</v>
      </c>
      <c r="O180" s="72"/>
      <c r="P180" s="202">
        <f t="shared" si="41"/>
        <v>0</v>
      </c>
      <c r="Q180" s="202">
        <v>0</v>
      </c>
      <c r="R180" s="202">
        <f t="shared" si="42"/>
        <v>0</v>
      </c>
      <c r="S180" s="202">
        <v>3.4000000000000002E-2</v>
      </c>
      <c r="T180" s="203">
        <f t="shared" si="43"/>
        <v>1.292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193</v>
      </c>
      <c r="AT180" s="204" t="s">
        <v>140</v>
      </c>
      <c r="AU180" s="204" t="s">
        <v>145</v>
      </c>
      <c r="AY180" s="14" t="s">
        <v>137</v>
      </c>
      <c r="BE180" s="205">
        <f t="shared" si="44"/>
        <v>0</v>
      </c>
      <c r="BF180" s="205">
        <f t="shared" si="45"/>
        <v>0</v>
      </c>
      <c r="BG180" s="205">
        <f t="shared" si="46"/>
        <v>0</v>
      </c>
      <c r="BH180" s="205">
        <f t="shared" si="47"/>
        <v>0</v>
      </c>
      <c r="BI180" s="205">
        <f t="shared" si="48"/>
        <v>0</v>
      </c>
      <c r="BJ180" s="14" t="s">
        <v>145</v>
      </c>
      <c r="BK180" s="205">
        <f t="shared" si="49"/>
        <v>0</v>
      </c>
      <c r="BL180" s="14" t="s">
        <v>193</v>
      </c>
      <c r="BM180" s="204" t="s">
        <v>805</v>
      </c>
    </row>
    <row r="181" spans="1:65" s="2" customFormat="1" ht="24.2" customHeight="1">
      <c r="A181" s="31"/>
      <c r="B181" s="32"/>
      <c r="C181" s="192" t="s">
        <v>331</v>
      </c>
      <c r="D181" s="192" t="s">
        <v>140</v>
      </c>
      <c r="E181" s="193" t="s">
        <v>372</v>
      </c>
      <c r="F181" s="194" t="s">
        <v>373</v>
      </c>
      <c r="G181" s="195" t="s">
        <v>325</v>
      </c>
      <c r="H181" s="196">
        <v>55</v>
      </c>
      <c r="I181" s="197"/>
      <c r="J181" s="198">
        <f t="shared" si="40"/>
        <v>0</v>
      </c>
      <c r="K181" s="199"/>
      <c r="L181" s="36"/>
      <c r="M181" s="200" t="s">
        <v>1</v>
      </c>
      <c r="N181" s="201" t="s">
        <v>39</v>
      </c>
      <c r="O181" s="72"/>
      <c r="P181" s="202">
        <f t="shared" si="41"/>
        <v>0</v>
      </c>
      <c r="Q181" s="202">
        <v>0</v>
      </c>
      <c r="R181" s="202">
        <f t="shared" si="42"/>
        <v>0</v>
      </c>
      <c r="S181" s="202">
        <v>1.9460000000000002E-2</v>
      </c>
      <c r="T181" s="203">
        <f t="shared" si="43"/>
        <v>1.0703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193</v>
      </c>
      <c r="AT181" s="204" t="s">
        <v>140</v>
      </c>
      <c r="AU181" s="204" t="s">
        <v>145</v>
      </c>
      <c r="AY181" s="14" t="s">
        <v>137</v>
      </c>
      <c r="BE181" s="205">
        <f t="shared" si="44"/>
        <v>0</v>
      </c>
      <c r="BF181" s="205">
        <f t="shared" si="45"/>
        <v>0</v>
      </c>
      <c r="BG181" s="205">
        <f t="shared" si="46"/>
        <v>0</v>
      </c>
      <c r="BH181" s="205">
        <f t="shared" si="47"/>
        <v>0</v>
      </c>
      <c r="BI181" s="205">
        <f t="shared" si="48"/>
        <v>0</v>
      </c>
      <c r="BJ181" s="14" t="s">
        <v>145</v>
      </c>
      <c r="BK181" s="205">
        <f t="shared" si="49"/>
        <v>0</v>
      </c>
      <c r="BL181" s="14" t="s">
        <v>193</v>
      </c>
      <c r="BM181" s="204" t="s">
        <v>806</v>
      </c>
    </row>
    <row r="182" spans="1:65" s="2" customFormat="1" ht="24.2" customHeight="1">
      <c r="A182" s="31"/>
      <c r="B182" s="32"/>
      <c r="C182" s="192" t="s">
        <v>335</v>
      </c>
      <c r="D182" s="192" t="s">
        <v>140</v>
      </c>
      <c r="E182" s="193" t="s">
        <v>668</v>
      </c>
      <c r="F182" s="194" t="s">
        <v>669</v>
      </c>
      <c r="G182" s="195" t="s">
        <v>202</v>
      </c>
      <c r="H182" s="196">
        <v>55</v>
      </c>
      <c r="I182" s="197"/>
      <c r="J182" s="198">
        <f t="shared" si="40"/>
        <v>0</v>
      </c>
      <c r="K182" s="199"/>
      <c r="L182" s="36"/>
      <c r="M182" s="200" t="s">
        <v>1</v>
      </c>
      <c r="N182" s="201" t="s">
        <v>39</v>
      </c>
      <c r="O182" s="72"/>
      <c r="P182" s="202">
        <f t="shared" si="41"/>
        <v>0</v>
      </c>
      <c r="Q182" s="202">
        <v>2.3019999999999998E-3</v>
      </c>
      <c r="R182" s="202">
        <f t="shared" si="42"/>
        <v>0.12661</v>
      </c>
      <c r="S182" s="202">
        <v>0</v>
      </c>
      <c r="T182" s="203">
        <f t="shared" si="4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4" t="s">
        <v>193</v>
      </c>
      <c r="AT182" s="204" t="s">
        <v>140</v>
      </c>
      <c r="AU182" s="204" t="s">
        <v>145</v>
      </c>
      <c r="AY182" s="14" t="s">
        <v>137</v>
      </c>
      <c r="BE182" s="205">
        <f t="shared" si="44"/>
        <v>0</v>
      </c>
      <c r="BF182" s="205">
        <f t="shared" si="45"/>
        <v>0</v>
      </c>
      <c r="BG182" s="205">
        <f t="shared" si="46"/>
        <v>0</v>
      </c>
      <c r="BH182" s="205">
        <f t="shared" si="47"/>
        <v>0</v>
      </c>
      <c r="BI182" s="205">
        <f t="shared" si="48"/>
        <v>0</v>
      </c>
      <c r="BJ182" s="14" t="s">
        <v>145</v>
      </c>
      <c r="BK182" s="205">
        <f t="shared" si="49"/>
        <v>0</v>
      </c>
      <c r="BL182" s="14" t="s">
        <v>193</v>
      </c>
      <c r="BM182" s="204" t="s">
        <v>807</v>
      </c>
    </row>
    <row r="183" spans="1:65" s="2" customFormat="1" ht="16.5" customHeight="1">
      <c r="A183" s="31"/>
      <c r="B183" s="32"/>
      <c r="C183" s="206" t="s">
        <v>339</v>
      </c>
      <c r="D183" s="206" t="s">
        <v>147</v>
      </c>
      <c r="E183" s="207" t="s">
        <v>671</v>
      </c>
      <c r="F183" s="208" t="s">
        <v>672</v>
      </c>
      <c r="G183" s="209" t="s">
        <v>202</v>
      </c>
      <c r="H183" s="210">
        <v>55</v>
      </c>
      <c r="I183" s="211"/>
      <c r="J183" s="212">
        <f t="shared" si="40"/>
        <v>0</v>
      </c>
      <c r="K183" s="213"/>
      <c r="L183" s="214"/>
      <c r="M183" s="215" t="s">
        <v>1</v>
      </c>
      <c r="N183" s="216" t="s">
        <v>39</v>
      </c>
      <c r="O183" s="72"/>
      <c r="P183" s="202">
        <f t="shared" si="41"/>
        <v>0</v>
      </c>
      <c r="Q183" s="202">
        <v>1.41E-2</v>
      </c>
      <c r="R183" s="202">
        <f t="shared" si="42"/>
        <v>0.77549999999999997</v>
      </c>
      <c r="S183" s="202">
        <v>0</v>
      </c>
      <c r="T183" s="203">
        <f t="shared" si="4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4" t="s">
        <v>281</v>
      </c>
      <c r="AT183" s="204" t="s">
        <v>147</v>
      </c>
      <c r="AU183" s="204" t="s">
        <v>145</v>
      </c>
      <c r="AY183" s="14" t="s">
        <v>137</v>
      </c>
      <c r="BE183" s="205">
        <f t="shared" si="44"/>
        <v>0</v>
      </c>
      <c r="BF183" s="205">
        <f t="shared" si="45"/>
        <v>0</v>
      </c>
      <c r="BG183" s="205">
        <f t="shared" si="46"/>
        <v>0</v>
      </c>
      <c r="BH183" s="205">
        <f t="shared" si="47"/>
        <v>0</v>
      </c>
      <c r="BI183" s="205">
        <f t="shared" si="48"/>
        <v>0</v>
      </c>
      <c r="BJ183" s="14" t="s">
        <v>145</v>
      </c>
      <c r="BK183" s="205">
        <f t="shared" si="49"/>
        <v>0</v>
      </c>
      <c r="BL183" s="14" t="s">
        <v>193</v>
      </c>
      <c r="BM183" s="204" t="s">
        <v>808</v>
      </c>
    </row>
    <row r="184" spans="1:65" s="2" customFormat="1" ht="16.5" customHeight="1">
      <c r="A184" s="31"/>
      <c r="B184" s="32"/>
      <c r="C184" s="192" t="s">
        <v>343</v>
      </c>
      <c r="D184" s="192" t="s">
        <v>140</v>
      </c>
      <c r="E184" s="193" t="s">
        <v>380</v>
      </c>
      <c r="F184" s="194" t="s">
        <v>381</v>
      </c>
      <c r="G184" s="195" t="s">
        <v>325</v>
      </c>
      <c r="H184" s="196">
        <v>28</v>
      </c>
      <c r="I184" s="197"/>
      <c r="J184" s="198">
        <f t="shared" si="40"/>
        <v>0</v>
      </c>
      <c r="K184" s="199"/>
      <c r="L184" s="36"/>
      <c r="M184" s="200" t="s">
        <v>1</v>
      </c>
      <c r="N184" s="201" t="s">
        <v>39</v>
      </c>
      <c r="O184" s="72"/>
      <c r="P184" s="202">
        <f t="shared" si="41"/>
        <v>0</v>
      </c>
      <c r="Q184" s="202">
        <v>0</v>
      </c>
      <c r="R184" s="202">
        <f t="shared" si="42"/>
        <v>0</v>
      </c>
      <c r="S184" s="202">
        <v>8.7999999999999995E-2</v>
      </c>
      <c r="T184" s="203">
        <f t="shared" si="43"/>
        <v>2.464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4" t="s">
        <v>193</v>
      </c>
      <c r="AT184" s="204" t="s">
        <v>140</v>
      </c>
      <c r="AU184" s="204" t="s">
        <v>145</v>
      </c>
      <c r="AY184" s="14" t="s">
        <v>137</v>
      </c>
      <c r="BE184" s="205">
        <f t="shared" si="44"/>
        <v>0</v>
      </c>
      <c r="BF184" s="205">
        <f t="shared" si="45"/>
        <v>0</v>
      </c>
      <c r="BG184" s="205">
        <f t="shared" si="46"/>
        <v>0</v>
      </c>
      <c r="BH184" s="205">
        <f t="shared" si="47"/>
        <v>0</v>
      </c>
      <c r="BI184" s="205">
        <f t="shared" si="48"/>
        <v>0</v>
      </c>
      <c r="BJ184" s="14" t="s">
        <v>145</v>
      </c>
      <c r="BK184" s="205">
        <f t="shared" si="49"/>
        <v>0</v>
      </c>
      <c r="BL184" s="14" t="s">
        <v>193</v>
      </c>
      <c r="BM184" s="204" t="s">
        <v>809</v>
      </c>
    </row>
    <row r="185" spans="1:65" s="2" customFormat="1" ht="16.5" customHeight="1">
      <c r="A185" s="31"/>
      <c r="B185" s="32"/>
      <c r="C185" s="192" t="s">
        <v>347</v>
      </c>
      <c r="D185" s="192" t="s">
        <v>140</v>
      </c>
      <c r="E185" s="193" t="s">
        <v>384</v>
      </c>
      <c r="F185" s="194" t="s">
        <v>385</v>
      </c>
      <c r="G185" s="195" t="s">
        <v>325</v>
      </c>
      <c r="H185" s="196">
        <v>28</v>
      </c>
      <c r="I185" s="197"/>
      <c r="J185" s="198">
        <f t="shared" si="40"/>
        <v>0</v>
      </c>
      <c r="K185" s="199"/>
      <c r="L185" s="36"/>
      <c r="M185" s="200" t="s">
        <v>1</v>
      </c>
      <c r="N185" s="201" t="s">
        <v>39</v>
      </c>
      <c r="O185" s="72"/>
      <c r="P185" s="202">
        <f t="shared" si="41"/>
        <v>0</v>
      </c>
      <c r="Q185" s="202">
        <v>5.1000000000000004E-4</v>
      </c>
      <c r="R185" s="202">
        <f t="shared" si="42"/>
        <v>1.4280000000000001E-2</v>
      </c>
      <c r="S185" s="202">
        <v>0</v>
      </c>
      <c r="T185" s="203">
        <f t="shared" si="4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193</v>
      </c>
      <c r="AT185" s="204" t="s">
        <v>140</v>
      </c>
      <c r="AU185" s="204" t="s">
        <v>145</v>
      </c>
      <c r="AY185" s="14" t="s">
        <v>137</v>
      </c>
      <c r="BE185" s="205">
        <f t="shared" si="44"/>
        <v>0</v>
      </c>
      <c r="BF185" s="205">
        <f t="shared" si="45"/>
        <v>0</v>
      </c>
      <c r="BG185" s="205">
        <f t="shared" si="46"/>
        <v>0</v>
      </c>
      <c r="BH185" s="205">
        <f t="shared" si="47"/>
        <v>0</v>
      </c>
      <c r="BI185" s="205">
        <f t="shared" si="48"/>
        <v>0</v>
      </c>
      <c r="BJ185" s="14" t="s">
        <v>145</v>
      </c>
      <c r="BK185" s="205">
        <f t="shared" si="49"/>
        <v>0</v>
      </c>
      <c r="BL185" s="14" t="s">
        <v>193</v>
      </c>
      <c r="BM185" s="204" t="s">
        <v>810</v>
      </c>
    </row>
    <row r="186" spans="1:65" s="2" customFormat="1" ht="16.5" customHeight="1">
      <c r="A186" s="31"/>
      <c r="B186" s="32"/>
      <c r="C186" s="192" t="s">
        <v>351</v>
      </c>
      <c r="D186" s="192" t="s">
        <v>140</v>
      </c>
      <c r="E186" s="193" t="s">
        <v>396</v>
      </c>
      <c r="F186" s="194" t="s">
        <v>397</v>
      </c>
      <c r="G186" s="195" t="s">
        <v>202</v>
      </c>
      <c r="H186" s="196">
        <v>51</v>
      </c>
      <c r="I186" s="197"/>
      <c r="J186" s="198">
        <f t="shared" si="40"/>
        <v>0</v>
      </c>
      <c r="K186" s="199"/>
      <c r="L186" s="36"/>
      <c r="M186" s="200" t="s">
        <v>1</v>
      </c>
      <c r="N186" s="201" t="s">
        <v>39</v>
      </c>
      <c r="O186" s="72"/>
      <c r="P186" s="202">
        <f t="shared" si="41"/>
        <v>0</v>
      </c>
      <c r="Q186" s="202">
        <v>0</v>
      </c>
      <c r="R186" s="202">
        <f t="shared" si="42"/>
        <v>0</v>
      </c>
      <c r="S186" s="202">
        <v>0</v>
      </c>
      <c r="T186" s="203">
        <f t="shared" si="4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4" t="s">
        <v>193</v>
      </c>
      <c r="AT186" s="204" t="s">
        <v>140</v>
      </c>
      <c r="AU186" s="204" t="s">
        <v>145</v>
      </c>
      <c r="AY186" s="14" t="s">
        <v>137</v>
      </c>
      <c r="BE186" s="205">
        <f t="shared" si="44"/>
        <v>0</v>
      </c>
      <c r="BF186" s="205">
        <f t="shared" si="45"/>
        <v>0</v>
      </c>
      <c r="BG186" s="205">
        <f t="shared" si="46"/>
        <v>0</v>
      </c>
      <c r="BH186" s="205">
        <f t="shared" si="47"/>
        <v>0</v>
      </c>
      <c r="BI186" s="205">
        <f t="shared" si="48"/>
        <v>0</v>
      </c>
      <c r="BJ186" s="14" t="s">
        <v>145</v>
      </c>
      <c r="BK186" s="205">
        <f t="shared" si="49"/>
        <v>0</v>
      </c>
      <c r="BL186" s="14" t="s">
        <v>193</v>
      </c>
      <c r="BM186" s="204" t="s">
        <v>811</v>
      </c>
    </row>
    <row r="187" spans="1:65" s="2" customFormat="1" ht="16.5" customHeight="1">
      <c r="A187" s="31"/>
      <c r="B187" s="32"/>
      <c r="C187" s="206" t="s">
        <v>355</v>
      </c>
      <c r="D187" s="206" t="s">
        <v>147</v>
      </c>
      <c r="E187" s="207" t="s">
        <v>400</v>
      </c>
      <c r="F187" s="208" t="s">
        <v>401</v>
      </c>
      <c r="G187" s="209" t="s">
        <v>202</v>
      </c>
      <c r="H187" s="210">
        <v>51</v>
      </c>
      <c r="I187" s="211"/>
      <c r="J187" s="212">
        <f t="shared" si="40"/>
        <v>0</v>
      </c>
      <c r="K187" s="213"/>
      <c r="L187" s="214"/>
      <c r="M187" s="215" t="s">
        <v>1</v>
      </c>
      <c r="N187" s="216" t="s">
        <v>39</v>
      </c>
      <c r="O187" s="72"/>
      <c r="P187" s="202">
        <f t="shared" si="41"/>
        <v>0</v>
      </c>
      <c r="Q187" s="202">
        <v>2E-3</v>
      </c>
      <c r="R187" s="202">
        <f t="shared" si="42"/>
        <v>0.10200000000000001</v>
      </c>
      <c r="S187" s="202">
        <v>0</v>
      </c>
      <c r="T187" s="203">
        <f t="shared" si="4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4" t="s">
        <v>281</v>
      </c>
      <c r="AT187" s="204" t="s">
        <v>147</v>
      </c>
      <c r="AU187" s="204" t="s">
        <v>145</v>
      </c>
      <c r="AY187" s="14" t="s">
        <v>137</v>
      </c>
      <c r="BE187" s="205">
        <f t="shared" si="44"/>
        <v>0</v>
      </c>
      <c r="BF187" s="205">
        <f t="shared" si="45"/>
        <v>0</v>
      </c>
      <c r="BG187" s="205">
        <f t="shared" si="46"/>
        <v>0</v>
      </c>
      <c r="BH187" s="205">
        <f t="shared" si="47"/>
        <v>0</v>
      </c>
      <c r="BI187" s="205">
        <f t="shared" si="48"/>
        <v>0</v>
      </c>
      <c r="BJ187" s="14" t="s">
        <v>145</v>
      </c>
      <c r="BK187" s="205">
        <f t="shared" si="49"/>
        <v>0</v>
      </c>
      <c r="BL187" s="14" t="s">
        <v>193</v>
      </c>
      <c r="BM187" s="204" t="s">
        <v>812</v>
      </c>
    </row>
    <row r="188" spans="1:65" s="2" customFormat="1" ht="24.2" customHeight="1">
      <c r="A188" s="31"/>
      <c r="B188" s="32"/>
      <c r="C188" s="192" t="s">
        <v>359</v>
      </c>
      <c r="D188" s="192" t="s">
        <v>140</v>
      </c>
      <c r="E188" s="193" t="s">
        <v>404</v>
      </c>
      <c r="F188" s="194" t="s">
        <v>405</v>
      </c>
      <c r="G188" s="195" t="s">
        <v>202</v>
      </c>
      <c r="H188" s="196">
        <v>373</v>
      </c>
      <c r="I188" s="197"/>
      <c r="J188" s="198">
        <f t="shared" si="40"/>
        <v>0</v>
      </c>
      <c r="K188" s="199"/>
      <c r="L188" s="36"/>
      <c r="M188" s="200" t="s">
        <v>1</v>
      </c>
      <c r="N188" s="201" t="s">
        <v>39</v>
      </c>
      <c r="O188" s="72"/>
      <c r="P188" s="202">
        <f t="shared" si="41"/>
        <v>0</v>
      </c>
      <c r="Q188" s="202">
        <v>0</v>
      </c>
      <c r="R188" s="202">
        <f t="shared" si="42"/>
        <v>0</v>
      </c>
      <c r="S188" s="202">
        <v>0</v>
      </c>
      <c r="T188" s="203">
        <f t="shared" si="4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4" t="s">
        <v>193</v>
      </c>
      <c r="AT188" s="204" t="s">
        <v>140</v>
      </c>
      <c r="AU188" s="204" t="s">
        <v>145</v>
      </c>
      <c r="AY188" s="14" t="s">
        <v>137</v>
      </c>
      <c r="BE188" s="205">
        <f t="shared" si="44"/>
        <v>0</v>
      </c>
      <c r="BF188" s="205">
        <f t="shared" si="45"/>
        <v>0</v>
      </c>
      <c r="BG188" s="205">
        <f t="shared" si="46"/>
        <v>0</v>
      </c>
      <c r="BH188" s="205">
        <f t="shared" si="47"/>
        <v>0</v>
      </c>
      <c r="BI188" s="205">
        <f t="shared" si="48"/>
        <v>0</v>
      </c>
      <c r="BJ188" s="14" t="s">
        <v>145</v>
      </c>
      <c r="BK188" s="205">
        <f t="shared" si="49"/>
        <v>0</v>
      </c>
      <c r="BL188" s="14" t="s">
        <v>193</v>
      </c>
      <c r="BM188" s="204" t="s">
        <v>813</v>
      </c>
    </row>
    <row r="189" spans="1:65" s="2" customFormat="1" ht="16.5" customHeight="1">
      <c r="A189" s="31"/>
      <c r="B189" s="32"/>
      <c r="C189" s="206" t="s">
        <v>363</v>
      </c>
      <c r="D189" s="206" t="s">
        <v>147</v>
      </c>
      <c r="E189" s="207" t="s">
        <v>408</v>
      </c>
      <c r="F189" s="208" t="s">
        <v>409</v>
      </c>
      <c r="G189" s="209" t="s">
        <v>202</v>
      </c>
      <c r="H189" s="210">
        <v>51</v>
      </c>
      <c r="I189" s="211"/>
      <c r="J189" s="212">
        <f t="shared" si="40"/>
        <v>0</v>
      </c>
      <c r="K189" s="213"/>
      <c r="L189" s="214"/>
      <c r="M189" s="215" t="s">
        <v>1</v>
      </c>
      <c r="N189" s="216" t="s">
        <v>39</v>
      </c>
      <c r="O189" s="72"/>
      <c r="P189" s="202">
        <f t="shared" si="41"/>
        <v>0</v>
      </c>
      <c r="Q189" s="202">
        <v>1.9599999999999999E-3</v>
      </c>
      <c r="R189" s="202">
        <f t="shared" si="42"/>
        <v>9.9959999999999993E-2</v>
      </c>
      <c r="S189" s="202">
        <v>0</v>
      </c>
      <c r="T189" s="203">
        <f t="shared" si="4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4" t="s">
        <v>281</v>
      </c>
      <c r="AT189" s="204" t="s">
        <v>147</v>
      </c>
      <c r="AU189" s="204" t="s">
        <v>145</v>
      </c>
      <c r="AY189" s="14" t="s">
        <v>137</v>
      </c>
      <c r="BE189" s="205">
        <f t="shared" si="44"/>
        <v>0</v>
      </c>
      <c r="BF189" s="205">
        <f t="shared" si="45"/>
        <v>0</v>
      </c>
      <c r="BG189" s="205">
        <f t="shared" si="46"/>
        <v>0</v>
      </c>
      <c r="BH189" s="205">
        <f t="shared" si="47"/>
        <v>0</v>
      </c>
      <c r="BI189" s="205">
        <f t="shared" si="48"/>
        <v>0</v>
      </c>
      <c r="BJ189" s="14" t="s">
        <v>145</v>
      </c>
      <c r="BK189" s="205">
        <f t="shared" si="49"/>
        <v>0</v>
      </c>
      <c r="BL189" s="14" t="s">
        <v>193</v>
      </c>
      <c r="BM189" s="204" t="s">
        <v>814</v>
      </c>
    </row>
    <row r="190" spans="1:65" s="2" customFormat="1" ht="24.2" customHeight="1">
      <c r="A190" s="31"/>
      <c r="B190" s="32"/>
      <c r="C190" s="206" t="s">
        <v>367</v>
      </c>
      <c r="D190" s="206" t="s">
        <v>147</v>
      </c>
      <c r="E190" s="207" t="s">
        <v>412</v>
      </c>
      <c r="F190" s="208" t="s">
        <v>413</v>
      </c>
      <c r="G190" s="209" t="s">
        <v>202</v>
      </c>
      <c r="H190" s="210">
        <v>55</v>
      </c>
      <c r="I190" s="211"/>
      <c r="J190" s="212">
        <f t="shared" si="40"/>
        <v>0</v>
      </c>
      <c r="K190" s="213"/>
      <c r="L190" s="214"/>
      <c r="M190" s="215" t="s">
        <v>1</v>
      </c>
      <c r="N190" s="216" t="s">
        <v>39</v>
      </c>
      <c r="O190" s="72"/>
      <c r="P190" s="202">
        <f t="shared" si="41"/>
        <v>0</v>
      </c>
      <c r="Q190" s="202">
        <v>2E-3</v>
      </c>
      <c r="R190" s="202">
        <f t="shared" si="42"/>
        <v>0.11</v>
      </c>
      <c r="S190" s="202">
        <v>0</v>
      </c>
      <c r="T190" s="203">
        <f t="shared" si="4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4" t="s">
        <v>281</v>
      </c>
      <c r="AT190" s="204" t="s">
        <v>147</v>
      </c>
      <c r="AU190" s="204" t="s">
        <v>145</v>
      </c>
      <c r="AY190" s="14" t="s">
        <v>137</v>
      </c>
      <c r="BE190" s="205">
        <f t="shared" si="44"/>
        <v>0</v>
      </c>
      <c r="BF190" s="205">
        <f t="shared" si="45"/>
        <v>0</v>
      </c>
      <c r="BG190" s="205">
        <f t="shared" si="46"/>
        <v>0</v>
      </c>
      <c r="BH190" s="205">
        <f t="shared" si="47"/>
        <v>0</v>
      </c>
      <c r="BI190" s="205">
        <f t="shared" si="48"/>
        <v>0</v>
      </c>
      <c r="BJ190" s="14" t="s">
        <v>145</v>
      </c>
      <c r="BK190" s="205">
        <f t="shared" si="49"/>
        <v>0</v>
      </c>
      <c r="BL190" s="14" t="s">
        <v>193</v>
      </c>
      <c r="BM190" s="204" t="s">
        <v>815</v>
      </c>
    </row>
    <row r="191" spans="1:65" s="2" customFormat="1" ht="24.2" customHeight="1">
      <c r="A191" s="31"/>
      <c r="B191" s="32"/>
      <c r="C191" s="206" t="s">
        <v>371</v>
      </c>
      <c r="D191" s="206" t="s">
        <v>147</v>
      </c>
      <c r="E191" s="207" t="s">
        <v>416</v>
      </c>
      <c r="F191" s="208" t="s">
        <v>417</v>
      </c>
      <c r="G191" s="209" t="s">
        <v>202</v>
      </c>
      <c r="H191" s="210">
        <v>55</v>
      </c>
      <c r="I191" s="211"/>
      <c r="J191" s="212">
        <f t="shared" si="40"/>
        <v>0</v>
      </c>
      <c r="K191" s="213"/>
      <c r="L191" s="214"/>
      <c r="M191" s="215" t="s">
        <v>1</v>
      </c>
      <c r="N191" s="216" t="s">
        <v>39</v>
      </c>
      <c r="O191" s="72"/>
      <c r="P191" s="202">
        <f t="shared" si="41"/>
        <v>0</v>
      </c>
      <c r="Q191" s="202">
        <v>2.0400000000000001E-3</v>
      </c>
      <c r="R191" s="202">
        <f t="shared" si="42"/>
        <v>0.11220000000000001</v>
      </c>
      <c r="S191" s="202">
        <v>0</v>
      </c>
      <c r="T191" s="203">
        <f t="shared" si="4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4" t="s">
        <v>281</v>
      </c>
      <c r="AT191" s="204" t="s">
        <v>147</v>
      </c>
      <c r="AU191" s="204" t="s">
        <v>145</v>
      </c>
      <c r="AY191" s="14" t="s">
        <v>137</v>
      </c>
      <c r="BE191" s="205">
        <f t="shared" si="44"/>
        <v>0</v>
      </c>
      <c r="BF191" s="205">
        <f t="shared" si="45"/>
        <v>0</v>
      </c>
      <c r="BG191" s="205">
        <f t="shared" si="46"/>
        <v>0</v>
      </c>
      <c r="BH191" s="205">
        <f t="shared" si="47"/>
        <v>0</v>
      </c>
      <c r="BI191" s="205">
        <f t="shared" si="48"/>
        <v>0</v>
      </c>
      <c r="BJ191" s="14" t="s">
        <v>145</v>
      </c>
      <c r="BK191" s="205">
        <f t="shared" si="49"/>
        <v>0</v>
      </c>
      <c r="BL191" s="14" t="s">
        <v>193</v>
      </c>
      <c r="BM191" s="204" t="s">
        <v>816</v>
      </c>
    </row>
    <row r="192" spans="1:65" s="2" customFormat="1" ht="16.5" customHeight="1">
      <c r="A192" s="31"/>
      <c r="B192" s="32"/>
      <c r="C192" s="206" t="s">
        <v>375</v>
      </c>
      <c r="D192" s="206" t="s">
        <v>147</v>
      </c>
      <c r="E192" s="207" t="s">
        <v>420</v>
      </c>
      <c r="F192" s="208" t="s">
        <v>421</v>
      </c>
      <c r="G192" s="209" t="s">
        <v>202</v>
      </c>
      <c r="H192" s="210">
        <v>55</v>
      </c>
      <c r="I192" s="211"/>
      <c r="J192" s="212">
        <f t="shared" si="40"/>
        <v>0</v>
      </c>
      <c r="K192" s="213"/>
      <c r="L192" s="214"/>
      <c r="M192" s="215" t="s">
        <v>1</v>
      </c>
      <c r="N192" s="216" t="s">
        <v>39</v>
      </c>
      <c r="O192" s="72"/>
      <c r="P192" s="202">
        <f t="shared" si="41"/>
        <v>0</v>
      </c>
      <c r="Q192" s="202">
        <v>2.0799999999999998E-3</v>
      </c>
      <c r="R192" s="202">
        <f t="shared" si="42"/>
        <v>0.11439999999999999</v>
      </c>
      <c r="S192" s="202">
        <v>0</v>
      </c>
      <c r="T192" s="203">
        <f t="shared" si="4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4" t="s">
        <v>281</v>
      </c>
      <c r="AT192" s="204" t="s">
        <v>147</v>
      </c>
      <c r="AU192" s="204" t="s">
        <v>145</v>
      </c>
      <c r="AY192" s="14" t="s">
        <v>137</v>
      </c>
      <c r="BE192" s="205">
        <f t="shared" si="44"/>
        <v>0</v>
      </c>
      <c r="BF192" s="205">
        <f t="shared" si="45"/>
        <v>0</v>
      </c>
      <c r="BG192" s="205">
        <f t="shared" si="46"/>
        <v>0</v>
      </c>
      <c r="BH192" s="205">
        <f t="shared" si="47"/>
        <v>0</v>
      </c>
      <c r="BI192" s="205">
        <f t="shared" si="48"/>
        <v>0</v>
      </c>
      <c r="BJ192" s="14" t="s">
        <v>145</v>
      </c>
      <c r="BK192" s="205">
        <f t="shared" si="49"/>
        <v>0</v>
      </c>
      <c r="BL192" s="14" t="s">
        <v>193</v>
      </c>
      <c r="BM192" s="204" t="s">
        <v>817</v>
      </c>
    </row>
    <row r="193" spans="1:65" s="2" customFormat="1" ht="16.5" customHeight="1">
      <c r="A193" s="31"/>
      <c r="B193" s="32"/>
      <c r="C193" s="206" t="s">
        <v>379</v>
      </c>
      <c r="D193" s="206" t="s">
        <v>147</v>
      </c>
      <c r="E193" s="207" t="s">
        <v>424</v>
      </c>
      <c r="F193" s="208" t="s">
        <v>425</v>
      </c>
      <c r="G193" s="209" t="s">
        <v>202</v>
      </c>
      <c r="H193" s="210">
        <v>51</v>
      </c>
      <c r="I193" s="211"/>
      <c r="J193" s="212">
        <f t="shared" si="40"/>
        <v>0</v>
      </c>
      <c r="K193" s="213"/>
      <c r="L193" s="214"/>
      <c r="M193" s="215" t="s">
        <v>1</v>
      </c>
      <c r="N193" s="216" t="s">
        <v>39</v>
      </c>
      <c r="O193" s="72"/>
      <c r="P193" s="202">
        <f t="shared" si="41"/>
        <v>0</v>
      </c>
      <c r="Q193" s="202">
        <v>6.9999999999999999E-4</v>
      </c>
      <c r="R193" s="202">
        <f t="shared" si="42"/>
        <v>3.5700000000000003E-2</v>
      </c>
      <c r="S193" s="202">
        <v>0</v>
      </c>
      <c r="T193" s="203">
        <f t="shared" si="4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4" t="s">
        <v>281</v>
      </c>
      <c r="AT193" s="204" t="s">
        <v>147</v>
      </c>
      <c r="AU193" s="204" t="s">
        <v>145</v>
      </c>
      <c r="AY193" s="14" t="s">
        <v>137</v>
      </c>
      <c r="BE193" s="205">
        <f t="shared" si="44"/>
        <v>0</v>
      </c>
      <c r="BF193" s="205">
        <f t="shared" si="45"/>
        <v>0</v>
      </c>
      <c r="BG193" s="205">
        <f t="shared" si="46"/>
        <v>0</v>
      </c>
      <c r="BH193" s="205">
        <f t="shared" si="47"/>
        <v>0</v>
      </c>
      <c r="BI193" s="205">
        <f t="shared" si="48"/>
        <v>0</v>
      </c>
      <c r="BJ193" s="14" t="s">
        <v>145</v>
      </c>
      <c r="BK193" s="205">
        <f t="shared" si="49"/>
        <v>0</v>
      </c>
      <c r="BL193" s="14" t="s">
        <v>193</v>
      </c>
      <c r="BM193" s="204" t="s">
        <v>818</v>
      </c>
    </row>
    <row r="194" spans="1:65" s="2" customFormat="1" ht="16.5" customHeight="1">
      <c r="A194" s="31"/>
      <c r="B194" s="32"/>
      <c r="C194" s="206" t="s">
        <v>383</v>
      </c>
      <c r="D194" s="206" t="s">
        <v>147</v>
      </c>
      <c r="E194" s="207" t="s">
        <v>428</v>
      </c>
      <c r="F194" s="208" t="s">
        <v>429</v>
      </c>
      <c r="G194" s="209" t="s">
        <v>202</v>
      </c>
      <c r="H194" s="210">
        <v>51</v>
      </c>
      <c r="I194" s="211"/>
      <c r="J194" s="212">
        <f t="shared" si="40"/>
        <v>0</v>
      </c>
      <c r="K194" s="213"/>
      <c r="L194" s="214"/>
      <c r="M194" s="215" t="s">
        <v>1</v>
      </c>
      <c r="N194" s="216" t="s">
        <v>39</v>
      </c>
      <c r="O194" s="72"/>
      <c r="P194" s="202">
        <f t="shared" si="41"/>
        <v>0</v>
      </c>
      <c r="Q194" s="202">
        <v>4.0000000000000002E-4</v>
      </c>
      <c r="R194" s="202">
        <f t="shared" si="42"/>
        <v>2.0400000000000001E-2</v>
      </c>
      <c r="S194" s="202">
        <v>0</v>
      </c>
      <c r="T194" s="203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4" t="s">
        <v>281</v>
      </c>
      <c r="AT194" s="204" t="s">
        <v>147</v>
      </c>
      <c r="AU194" s="204" t="s">
        <v>145</v>
      </c>
      <c r="AY194" s="14" t="s">
        <v>137</v>
      </c>
      <c r="BE194" s="205">
        <f t="shared" si="44"/>
        <v>0</v>
      </c>
      <c r="BF194" s="205">
        <f t="shared" si="45"/>
        <v>0</v>
      </c>
      <c r="BG194" s="205">
        <f t="shared" si="46"/>
        <v>0</v>
      </c>
      <c r="BH194" s="205">
        <f t="shared" si="47"/>
        <v>0</v>
      </c>
      <c r="BI194" s="205">
        <f t="shared" si="48"/>
        <v>0</v>
      </c>
      <c r="BJ194" s="14" t="s">
        <v>145</v>
      </c>
      <c r="BK194" s="205">
        <f t="shared" si="49"/>
        <v>0</v>
      </c>
      <c r="BL194" s="14" t="s">
        <v>193</v>
      </c>
      <c r="BM194" s="204" t="s">
        <v>819</v>
      </c>
    </row>
    <row r="195" spans="1:65" s="2" customFormat="1" ht="16.5" customHeight="1">
      <c r="A195" s="31"/>
      <c r="B195" s="32"/>
      <c r="C195" s="206" t="s">
        <v>387</v>
      </c>
      <c r="D195" s="206" t="s">
        <v>147</v>
      </c>
      <c r="E195" s="207" t="s">
        <v>432</v>
      </c>
      <c r="F195" s="208" t="s">
        <v>433</v>
      </c>
      <c r="G195" s="209" t="s">
        <v>202</v>
      </c>
      <c r="H195" s="210">
        <v>55</v>
      </c>
      <c r="I195" s="211"/>
      <c r="J195" s="212">
        <f t="shared" si="40"/>
        <v>0</v>
      </c>
      <c r="K195" s="213"/>
      <c r="L195" s="214"/>
      <c r="M195" s="215" t="s">
        <v>1</v>
      </c>
      <c r="N195" s="216" t="s">
        <v>39</v>
      </c>
      <c r="O195" s="72"/>
      <c r="P195" s="202">
        <f t="shared" si="41"/>
        <v>0</v>
      </c>
      <c r="Q195" s="202">
        <v>2.0799999999999998E-3</v>
      </c>
      <c r="R195" s="202">
        <f t="shared" si="42"/>
        <v>0.11439999999999999</v>
      </c>
      <c r="S195" s="202">
        <v>0</v>
      </c>
      <c r="T195" s="203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4" t="s">
        <v>281</v>
      </c>
      <c r="AT195" s="204" t="s">
        <v>147</v>
      </c>
      <c r="AU195" s="204" t="s">
        <v>145</v>
      </c>
      <c r="AY195" s="14" t="s">
        <v>137</v>
      </c>
      <c r="BE195" s="205">
        <f t="shared" si="44"/>
        <v>0</v>
      </c>
      <c r="BF195" s="205">
        <f t="shared" si="45"/>
        <v>0</v>
      </c>
      <c r="BG195" s="205">
        <f t="shared" si="46"/>
        <v>0</v>
      </c>
      <c r="BH195" s="205">
        <f t="shared" si="47"/>
        <v>0</v>
      </c>
      <c r="BI195" s="205">
        <f t="shared" si="48"/>
        <v>0</v>
      </c>
      <c r="BJ195" s="14" t="s">
        <v>145</v>
      </c>
      <c r="BK195" s="205">
        <f t="shared" si="49"/>
        <v>0</v>
      </c>
      <c r="BL195" s="14" t="s">
        <v>193</v>
      </c>
      <c r="BM195" s="204" t="s">
        <v>820</v>
      </c>
    </row>
    <row r="196" spans="1:65" s="2" customFormat="1" ht="37.9" customHeight="1">
      <c r="A196" s="31"/>
      <c r="B196" s="32"/>
      <c r="C196" s="192" t="s">
        <v>391</v>
      </c>
      <c r="D196" s="192" t="s">
        <v>140</v>
      </c>
      <c r="E196" s="193" t="s">
        <v>689</v>
      </c>
      <c r="F196" s="194" t="s">
        <v>690</v>
      </c>
      <c r="G196" s="195" t="s">
        <v>325</v>
      </c>
      <c r="H196" s="196">
        <v>2</v>
      </c>
      <c r="I196" s="197"/>
      <c r="J196" s="198">
        <f t="shared" si="40"/>
        <v>0</v>
      </c>
      <c r="K196" s="199"/>
      <c r="L196" s="36"/>
      <c r="M196" s="200" t="s">
        <v>1</v>
      </c>
      <c r="N196" s="201" t="s">
        <v>39</v>
      </c>
      <c r="O196" s="72"/>
      <c r="P196" s="202">
        <f t="shared" si="41"/>
        <v>0</v>
      </c>
      <c r="Q196" s="202">
        <v>0</v>
      </c>
      <c r="R196" s="202">
        <f t="shared" si="42"/>
        <v>0</v>
      </c>
      <c r="S196" s="202">
        <v>1.8800000000000001E-2</v>
      </c>
      <c r="T196" s="203">
        <f t="shared" si="43"/>
        <v>3.7600000000000001E-2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4" t="s">
        <v>193</v>
      </c>
      <c r="AT196" s="204" t="s">
        <v>140</v>
      </c>
      <c r="AU196" s="204" t="s">
        <v>145</v>
      </c>
      <c r="AY196" s="14" t="s">
        <v>137</v>
      </c>
      <c r="BE196" s="205">
        <f t="shared" si="44"/>
        <v>0</v>
      </c>
      <c r="BF196" s="205">
        <f t="shared" si="45"/>
        <v>0</v>
      </c>
      <c r="BG196" s="205">
        <f t="shared" si="46"/>
        <v>0</v>
      </c>
      <c r="BH196" s="205">
        <f t="shared" si="47"/>
        <v>0</v>
      </c>
      <c r="BI196" s="205">
        <f t="shared" si="48"/>
        <v>0</v>
      </c>
      <c r="BJ196" s="14" t="s">
        <v>145</v>
      </c>
      <c r="BK196" s="205">
        <f t="shared" si="49"/>
        <v>0</v>
      </c>
      <c r="BL196" s="14" t="s">
        <v>193</v>
      </c>
      <c r="BM196" s="204" t="s">
        <v>821</v>
      </c>
    </row>
    <row r="197" spans="1:65" s="2" customFormat="1" ht="24.2" customHeight="1">
      <c r="A197" s="31"/>
      <c r="B197" s="32"/>
      <c r="C197" s="192" t="s">
        <v>395</v>
      </c>
      <c r="D197" s="192" t="s">
        <v>140</v>
      </c>
      <c r="E197" s="193" t="s">
        <v>692</v>
      </c>
      <c r="F197" s="194" t="s">
        <v>693</v>
      </c>
      <c r="G197" s="195" t="s">
        <v>202</v>
      </c>
      <c r="H197" s="196">
        <v>2</v>
      </c>
      <c r="I197" s="197"/>
      <c r="J197" s="198">
        <f t="shared" si="40"/>
        <v>0</v>
      </c>
      <c r="K197" s="199"/>
      <c r="L197" s="36"/>
      <c r="M197" s="200" t="s">
        <v>1</v>
      </c>
      <c r="N197" s="201" t="s">
        <v>39</v>
      </c>
      <c r="O197" s="72"/>
      <c r="P197" s="202">
        <f t="shared" si="41"/>
        <v>0</v>
      </c>
      <c r="Q197" s="202">
        <v>2.7999999999999998E-4</v>
      </c>
      <c r="R197" s="202">
        <f t="shared" si="42"/>
        <v>5.5999999999999995E-4</v>
      </c>
      <c r="S197" s="202">
        <v>0</v>
      </c>
      <c r="T197" s="203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4" t="s">
        <v>193</v>
      </c>
      <c r="AT197" s="204" t="s">
        <v>140</v>
      </c>
      <c r="AU197" s="204" t="s">
        <v>145</v>
      </c>
      <c r="AY197" s="14" t="s">
        <v>137</v>
      </c>
      <c r="BE197" s="205">
        <f t="shared" si="44"/>
        <v>0</v>
      </c>
      <c r="BF197" s="205">
        <f t="shared" si="45"/>
        <v>0</v>
      </c>
      <c r="BG197" s="205">
        <f t="shared" si="46"/>
        <v>0</v>
      </c>
      <c r="BH197" s="205">
        <f t="shared" si="47"/>
        <v>0</v>
      </c>
      <c r="BI197" s="205">
        <f t="shared" si="48"/>
        <v>0</v>
      </c>
      <c r="BJ197" s="14" t="s">
        <v>145</v>
      </c>
      <c r="BK197" s="205">
        <f t="shared" si="49"/>
        <v>0</v>
      </c>
      <c r="BL197" s="14" t="s">
        <v>193</v>
      </c>
      <c r="BM197" s="204" t="s">
        <v>822</v>
      </c>
    </row>
    <row r="198" spans="1:65" s="2" customFormat="1" ht="16.5" customHeight="1">
      <c r="A198" s="31"/>
      <c r="B198" s="32"/>
      <c r="C198" s="206" t="s">
        <v>399</v>
      </c>
      <c r="D198" s="206" t="s">
        <v>147</v>
      </c>
      <c r="E198" s="207" t="s">
        <v>695</v>
      </c>
      <c r="F198" s="208" t="s">
        <v>696</v>
      </c>
      <c r="G198" s="209" t="s">
        <v>202</v>
      </c>
      <c r="H198" s="210">
        <v>2</v>
      </c>
      <c r="I198" s="211"/>
      <c r="J198" s="212">
        <f t="shared" si="40"/>
        <v>0</v>
      </c>
      <c r="K198" s="213"/>
      <c r="L198" s="214"/>
      <c r="M198" s="215" t="s">
        <v>1</v>
      </c>
      <c r="N198" s="216" t="s">
        <v>39</v>
      </c>
      <c r="O198" s="72"/>
      <c r="P198" s="202">
        <f t="shared" si="41"/>
        <v>0</v>
      </c>
      <c r="Q198" s="202">
        <v>1.8499999999999999E-2</v>
      </c>
      <c r="R198" s="202">
        <f t="shared" si="42"/>
        <v>3.6999999999999998E-2</v>
      </c>
      <c r="S198" s="202">
        <v>0</v>
      </c>
      <c r="T198" s="203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4" t="s">
        <v>281</v>
      </c>
      <c r="AT198" s="204" t="s">
        <v>147</v>
      </c>
      <c r="AU198" s="204" t="s">
        <v>145</v>
      </c>
      <c r="AY198" s="14" t="s">
        <v>137</v>
      </c>
      <c r="BE198" s="205">
        <f t="shared" si="44"/>
        <v>0</v>
      </c>
      <c r="BF198" s="205">
        <f t="shared" si="45"/>
        <v>0</v>
      </c>
      <c r="BG198" s="205">
        <f t="shared" si="46"/>
        <v>0</v>
      </c>
      <c r="BH198" s="205">
        <f t="shared" si="47"/>
        <v>0</v>
      </c>
      <c r="BI198" s="205">
        <f t="shared" si="48"/>
        <v>0</v>
      </c>
      <c r="BJ198" s="14" t="s">
        <v>145</v>
      </c>
      <c r="BK198" s="205">
        <f t="shared" si="49"/>
        <v>0</v>
      </c>
      <c r="BL198" s="14" t="s">
        <v>193</v>
      </c>
      <c r="BM198" s="204" t="s">
        <v>823</v>
      </c>
    </row>
    <row r="199" spans="1:65" s="2" customFormat="1" ht="37.9" customHeight="1">
      <c r="A199" s="31"/>
      <c r="B199" s="32"/>
      <c r="C199" s="192" t="s">
        <v>403</v>
      </c>
      <c r="D199" s="192" t="s">
        <v>140</v>
      </c>
      <c r="E199" s="193" t="s">
        <v>436</v>
      </c>
      <c r="F199" s="194" t="s">
        <v>437</v>
      </c>
      <c r="G199" s="195" t="s">
        <v>219</v>
      </c>
      <c r="H199" s="196">
        <v>8.0180000000000007</v>
      </c>
      <c r="I199" s="197"/>
      <c r="J199" s="198">
        <f t="shared" si="40"/>
        <v>0</v>
      </c>
      <c r="K199" s="199"/>
      <c r="L199" s="36"/>
      <c r="M199" s="200" t="s">
        <v>1</v>
      </c>
      <c r="N199" s="201" t="s">
        <v>39</v>
      </c>
      <c r="O199" s="72"/>
      <c r="P199" s="202">
        <f t="shared" si="41"/>
        <v>0</v>
      </c>
      <c r="Q199" s="202">
        <v>0</v>
      </c>
      <c r="R199" s="202">
        <f t="shared" si="42"/>
        <v>0</v>
      </c>
      <c r="S199" s="202">
        <v>0</v>
      </c>
      <c r="T199" s="203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4" t="s">
        <v>193</v>
      </c>
      <c r="AT199" s="204" t="s">
        <v>140</v>
      </c>
      <c r="AU199" s="204" t="s">
        <v>145</v>
      </c>
      <c r="AY199" s="14" t="s">
        <v>137</v>
      </c>
      <c r="BE199" s="205">
        <f t="shared" si="44"/>
        <v>0</v>
      </c>
      <c r="BF199" s="205">
        <f t="shared" si="45"/>
        <v>0</v>
      </c>
      <c r="BG199" s="205">
        <f t="shared" si="46"/>
        <v>0</v>
      </c>
      <c r="BH199" s="205">
        <f t="shared" si="47"/>
        <v>0</v>
      </c>
      <c r="BI199" s="205">
        <f t="shared" si="48"/>
        <v>0</v>
      </c>
      <c r="BJ199" s="14" t="s">
        <v>145</v>
      </c>
      <c r="BK199" s="205">
        <f t="shared" si="49"/>
        <v>0</v>
      </c>
      <c r="BL199" s="14" t="s">
        <v>193</v>
      </c>
      <c r="BM199" s="204" t="s">
        <v>824</v>
      </c>
    </row>
    <row r="200" spans="1:65" s="2" customFormat="1" ht="21.75" customHeight="1">
      <c r="A200" s="31"/>
      <c r="B200" s="32"/>
      <c r="C200" s="192" t="s">
        <v>407</v>
      </c>
      <c r="D200" s="192" t="s">
        <v>140</v>
      </c>
      <c r="E200" s="193" t="s">
        <v>440</v>
      </c>
      <c r="F200" s="194" t="s">
        <v>441</v>
      </c>
      <c r="G200" s="195" t="s">
        <v>202</v>
      </c>
      <c r="H200" s="196">
        <v>199</v>
      </c>
      <c r="I200" s="197"/>
      <c r="J200" s="198">
        <f t="shared" si="40"/>
        <v>0</v>
      </c>
      <c r="K200" s="199"/>
      <c r="L200" s="36"/>
      <c r="M200" s="200" t="s">
        <v>1</v>
      </c>
      <c r="N200" s="201" t="s">
        <v>39</v>
      </c>
      <c r="O200" s="72"/>
      <c r="P200" s="202">
        <f t="shared" si="41"/>
        <v>0</v>
      </c>
      <c r="Q200" s="202">
        <v>0</v>
      </c>
      <c r="R200" s="202">
        <f t="shared" si="42"/>
        <v>0</v>
      </c>
      <c r="S200" s="202">
        <v>4.8999999999999998E-4</v>
      </c>
      <c r="T200" s="203">
        <f t="shared" si="43"/>
        <v>9.7509999999999999E-2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4" t="s">
        <v>193</v>
      </c>
      <c r="AT200" s="204" t="s">
        <v>140</v>
      </c>
      <c r="AU200" s="204" t="s">
        <v>145</v>
      </c>
      <c r="AY200" s="14" t="s">
        <v>137</v>
      </c>
      <c r="BE200" s="205">
        <f t="shared" si="44"/>
        <v>0</v>
      </c>
      <c r="BF200" s="205">
        <f t="shared" si="45"/>
        <v>0</v>
      </c>
      <c r="BG200" s="205">
        <f t="shared" si="46"/>
        <v>0</v>
      </c>
      <c r="BH200" s="205">
        <f t="shared" si="47"/>
        <v>0</v>
      </c>
      <c r="BI200" s="205">
        <f t="shared" si="48"/>
        <v>0</v>
      </c>
      <c r="BJ200" s="14" t="s">
        <v>145</v>
      </c>
      <c r="BK200" s="205">
        <f t="shared" si="49"/>
        <v>0</v>
      </c>
      <c r="BL200" s="14" t="s">
        <v>193</v>
      </c>
      <c r="BM200" s="204" t="s">
        <v>825</v>
      </c>
    </row>
    <row r="201" spans="1:65" s="2" customFormat="1" ht="21.75" customHeight="1">
      <c r="A201" s="31"/>
      <c r="B201" s="32"/>
      <c r="C201" s="192" t="s">
        <v>411</v>
      </c>
      <c r="D201" s="192" t="s">
        <v>140</v>
      </c>
      <c r="E201" s="193" t="s">
        <v>444</v>
      </c>
      <c r="F201" s="194" t="s">
        <v>445</v>
      </c>
      <c r="G201" s="195" t="s">
        <v>325</v>
      </c>
      <c r="H201" s="196">
        <v>57</v>
      </c>
      <c r="I201" s="197"/>
      <c r="J201" s="198">
        <f t="shared" si="40"/>
        <v>0</v>
      </c>
      <c r="K201" s="199"/>
      <c r="L201" s="36"/>
      <c r="M201" s="200" t="s">
        <v>1</v>
      </c>
      <c r="N201" s="201" t="s">
        <v>39</v>
      </c>
      <c r="O201" s="72"/>
      <c r="P201" s="202">
        <f t="shared" si="41"/>
        <v>0</v>
      </c>
      <c r="Q201" s="202">
        <v>0</v>
      </c>
      <c r="R201" s="202">
        <f t="shared" si="42"/>
        <v>0</v>
      </c>
      <c r="S201" s="202">
        <v>8.5999999999999998E-4</v>
      </c>
      <c r="T201" s="203">
        <f t="shared" si="43"/>
        <v>4.9020000000000001E-2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4" t="s">
        <v>193</v>
      </c>
      <c r="AT201" s="204" t="s">
        <v>140</v>
      </c>
      <c r="AU201" s="204" t="s">
        <v>145</v>
      </c>
      <c r="AY201" s="14" t="s">
        <v>137</v>
      </c>
      <c r="BE201" s="205">
        <f t="shared" si="44"/>
        <v>0</v>
      </c>
      <c r="BF201" s="205">
        <f t="shared" si="45"/>
        <v>0</v>
      </c>
      <c r="BG201" s="205">
        <f t="shared" si="46"/>
        <v>0</v>
      </c>
      <c r="BH201" s="205">
        <f t="shared" si="47"/>
        <v>0</v>
      </c>
      <c r="BI201" s="205">
        <f t="shared" si="48"/>
        <v>0</v>
      </c>
      <c r="BJ201" s="14" t="s">
        <v>145</v>
      </c>
      <c r="BK201" s="205">
        <f t="shared" si="49"/>
        <v>0</v>
      </c>
      <c r="BL201" s="14" t="s">
        <v>193</v>
      </c>
      <c r="BM201" s="204" t="s">
        <v>826</v>
      </c>
    </row>
    <row r="202" spans="1:65" s="2" customFormat="1" ht="37.9" customHeight="1">
      <c r="A202" s="31"/>
      <c r="B202" s="32"/>
      <c r="C202" s="192" t="s">
        <v>415</v>
      </c>
      <c r="D202" s="192" t="s">
        <v>140</v>
      </c>
      <c r="E202" s="193" t="s">
        <v>448</v>
      </c>
      <c r="F202" s="194" t="s">
        <v>449</v>
      </c>
      <c r="G202" s="195" t="s">
        <v>202</v>
      </c>
      <c r="H202" s="196">
        <v>55</v>
      </c>
      <c r="I202" s="197"/>
      <c r="J202" s="198">
        <f t="shared" si="40"/>
        <v>0</v>
      </c>
      <c r="K202" s="199"/>
      <c r="L202" s="36"/>
      <c r="M202" s="200" t="s">
        <v>1</v>
      </c>
      <c r="N202" s="201" t="s">
        <v>39</v>
      </c>
      <c r="O202" s="72"/>
      <c r="P202" s="202">
        <f t="shared" si="41"/>
        <v>0</v>
      </c>
      <c r="Q202" s="202">
        <v>4.1999999999999996E-6</v>
      </c>
      <c r="R202" s="202">
        <f t="shared" si="42"/>
        <v>2.3099999999999998E-4</v>
      </c>
      <c r="S202" s="202">
        <v>0</v>
      </c>
      <c r="T202" s="203">
        <f t="shared" si="4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4" t="s">
        <v>193</v>
      </c>
      <c r="AT202" s="204" t="s">
        <v>140</v>
      </c>
      <c r="AU202" s="204" t="s">
        <v>145</v>
      </c>
      <c r="AY202" s="14" t="s">
        <v>137</v>
      </c>
      <c r="BE202" s="205">
        <f t="shared" si="44"/>
        <v>0</v>
      </c>
      <c r="BF202" s="205">
        <f t="shared" si="45"/>
        <v>0</v>
      </c>
      <c r="BG202" s="205">
        <f t="shared" si="46"/>
        <v>0</v>
      </c>
      <c r="BH202" s="205">
        <f t="shared" si="47"/>
        <v>0</v>
      </c>
      <c r="BI202" s="205">
        <f t="shared" si="48"/>
        <v>0</v>
      </c>
      <c r="BJ202" s="14" t="s">
        <v>145</v>
      </c>
      <c r="BK202" s="205">
        <f t="shared" si="49"/>
        <v>0</v>
      </c>
      <c r="BL202" s="14" t="s">
        <v>193</v>
      </c>
      <c r="BM202" s="204" t="s">
        <v>827</v>
      </c>
    </row>
    <row r="203" spans="1:65" s="2" customFormat="1" ht="24.2" customHeight="1">
      <c r="A203" s="31"/>
      <c r="B203" s="32"/>
      <c r="C203" s="206" t="s">
        <v>419</v>
      </c>
      <c r="D203" s="206" t="s">
        <v>147</v>
      </c>
      <c r="E203" s="207" t="s">
        <v>452</v>
      </c>
      <c r="F203" s="208" t="s">
        <v>453</v>
      </c>
      <c r="G203" s="209" t="s">
        <v>202</v>
      </c>
      <c r="H203" s="210">
        <v>55</v>
      </c>
      <c r="I203" s="211"/>
      <c r="J203" s="212">
        <f t="shared" si="40"/>
        <v>0</v>
      </c>
      <c r="K203" s="213"/>
      <c r="L203" s="214"/>
      <c r="M203" s="215" t="s">
        <v>1</v>
      </c>
      <c r="N203" s="216" t="s">
        <v>39</v>
      </c>
      <c r="O203" s="72"/>
      <c r="P203" s="202">
        <f t="shared" si="41"/>
        <v>0</v>
      </c>
      <c r="Q203" s="202">
        <v>2.4499999999999999E-3</v>
      </c>
      <c r="R203" s="202">
        <f t="shared" si="42"/>
        <v>0.13475000000000001</v>
      </c>
      <c r="S203" s="202">
        <v>0</v>
      </c>
      <c r="T203" s="203">
        <f t="shared" si="4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4" t="s">
        <v>281</v>
      </c>
      <c r="AT203" s="204" t="s">
        <v>147</v>
      </c>
      <c r="AU203" s="204" t="s">
        <v>145</v>
      </c>
      <c r="AY203" s="14" t="s">
        <v>137</v>
      </c>
      <c r="BE203" s="205">
        <f t="shared" si="44"/>
        <v>0</v>
      </c>
      <c r="BF203" s="205">
        <f t="shared" si="45"/>
        <v>0</v>
      </c>
      <c r="BG203" s="205">
        <f t="shared" si="46"/>
        <v>0</v>
      </c>
      <c r="BH203" s="205">
        <f t="shared" si="47"/>
        <v>0</v>
      </c>
      <c r="BI203" s="205">
        <f t="shared" si="48"/>
        <v>0</v>
      </c>
      <c r="BJ203" s="14" t="s">
        <v>145</v>
      </c>
      <c r="BK203" s="205">
        <f t="shared" si="49"/>
        <v>0</v>
      </c>
      <c r="BL203" s="14" t="s">
        <v>193</v>
      </c>
      <c r="BM203" s="204" t="s">
        <v>828</v>
      </c>
    </row>
    <row r="204" spans="1:65" s="2" customFormat="1" ht="24.2" customHeight="1">
      <c r="A204" s="31"/>
      <c r="B204" s="32"/>
      <c r="C204" s="192" t="s">
        <v>423</v>
      </c>
      <c r="D204" s="192" t="s">
        <v>140</v>
      </c>
      <c r="E204" s="193" t="s">
        <v>703</v>
      </c>
      <c r="F204" s="194" t="s">
        <v>704</v>
      </c>
      <c r="G204" s="195" t="s">
        <v>202</v>
      </c>
      <c r="H204" s="196">
        <v>2</v>
      </c>
      <c r="I204" s="197"/>
      <c r="J204" s="198">
        <f t="shared" si="40"/>
        <v>0</v>
      </c>
      <c r="K204" s="199"/>
      <c r="L204" s="36"/>
      <c r="M204" s="200" t="s">
        <v>1</v>
      </c>
      <c r="N204" s="201" t="s">
        <v>39</v>
      </c>
      <c r="O204" s="72"/>
      <c r="P204" s="202">
        <f t="shared" si="41"/>
        <v>0</v>
      </c>
      <c r="Q204" s="202">
        <v>4.1999999999999996E-6</v>
      </c>
      <c r="R204" s="202">
        <f t="shared" si="42"/>
        <v>8.3999999999999992E-6</v>
      </c>
      <c r="S204" s="202">
        <v>0</v>
      </c>
      <c r="T204" s="203">
        <f t="shared" si="4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4" t="s">
        <v>193</v>
      </c>
      <c r="AT204" s="204" t="s">
        <v>140</v>
      </c>
      <c r="AU204" s="204" t="s">
        <v>145</v>
      </c>
      <c r="AY204" s="14" t="s">
        <v>137</v>
      </c>
      <c r="BE204" s="205">
        <f t="shared" si="44"/>
        <v>0</v>
      </c>
      <c r="BF204" s="205">
        <f t="shared" si="45"/>
        <v>0</v>
      </c>
      <c r="BG204" s="205">
        <f t="shared" si="46"/>
        <v>0</v>
      </c>
      <c r="BH204" s="205">
        <f t="shared" si="47"/>
        <v>0</v>
      </c>
      <c r="BI204" s="205">
        <f t="shared" si="48"/>
        <v>0</v>
      </c>
      <c r="BJ204" s="14" t="s">
        <v>145</v>
      </c>
      <c r="BK204" s="205">
        <f t="shared" si="49"/>
        <v>0</v>
      </c>
      <c r="BL204" s="14" t="s">
        <v>193</v>
      </c>
      <c r="BM204" s="204" t="s">
        <v>829</v>
      </c>
    </row>
    <row r="205" spans="1:65" s="2" customFormat="1" ht="16.5" customHeight="1">
      <c r="A205" s="31"/>
      <c r="B205" s="32"/>
      <c r="C205" s="206" t="s">
        <v>427</v>
      </c>
      <c r="D205" s="206" t="s">
        <v>147</v>
      </c>
      <c r="E205" s="207" t="s">
        <v>706</v>
      </c>
      <c r="F205" s="208" t="s">
        <v>707</v>
      </c>
      <c r="G205" s="209" t="s">
        <v>202</v>
      </c>
      <c r="H205" s="210">
        <v>2</v>
      </c>
      <c r="I205" s="211"/>
      <c r="J205" s="212">
        <f t="shared" si="40"/>
        <v>0</v>
      </c>
      <c r="K205" s="213"/>
      <c r="L205" s="214"/>
      <c r="M205" s="215" t="s">
        <v>1</v>
      </c>
      <c r="N205" s="216" t="s">
        <v>39</v>
      </c>
      <c r="O205" s="72"/>
      <c r="P205" s="202">
        <f t="shared" si="41"/>
        <v>0</v>
      </c>
      <c r="Q205" s="202">
        <v>1E-3</v>
      </c>
      <c r="R205" s="202">
        <f t="shared" si="42"/>
        <v>2E-3</v>
      </c>
      <c r="S205" s="202">
        <v>0</v>
      </c>
      <c r="T205" s="203">
        <f t="shared" si="4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4" t="s">
        <v>281</v>
      </c>
      <c r="AT205" s="204" t="s">
        <v>147</v>
      </c>
      <c r="AU205" s="204" t="s">
        <v>145</v>
      </c>
      <c r="AY205" s="14" t="s">
        <v>137</v>
      </c>
      <c r="BE205" s="205">
        <f t="shared" si="44"/>
        <v>0</v>
      </c>
      <c r="BF205" s="205">
        <f t="shared" si="45"/>
        <v>0</v>
      </c>
      <c r="BG205" s="205">
        <f t="shared" si="46"/>
        <v>0</v>
      </c>
      <c r="BH205" s="205">
        <f t="shared" si="47"/>
        <v>0</v>
      </c>
      <c r="BI205" s="205">
        <f t="shared" si="48"/>
        <v>0</v>
      </c>
      <c r="BJ205" s="14" t="s">
        <v>145</v>
      </c>
      <c r="BK205" s="205">
        <f t="shared" si="49"/>
        <v>0</v>
      </c>
      <c r="BL205" s="14" t="s">
        <v>193</v>
      </c>
      <c r="BM205" s="204" t="s">
        <v>830</v>
      </c>
    </row>
    <row r="206" spans="1:65" s="2" customFormat="1" ht="37.9" customHeight="1">
      <c r="A206" s="31"/>
      <c r="B206" s="32"/>
      <c r="C206" s="192" t="s">
        <v>431</v>
      </c>
      <c r="D206" s="192" t="s">
        <v>140</v>
      </c>
      <c r="E206" s="193" t="s">
        <v>480</v>
      </c>
      <c r="F206" s="194" t="s">
        <v>481</v>
      </c>
      <c r="G206" s="195" t="s">
        <v>202</v>
      </c>
      <c r="H206" s="196">
        <v>57</v>
      </c>
      <c r="I206" s="197"/>
      <c r="J206" s="198">
        <f t="shared" si="40"/>
        <v>0</v>
      </c>
      <c r="K206" s="199"/>
      <c r="L206" s="36"/>
      <c r="M206" s="200" t="s">
        <v>1</v>
      </c>
      <c r="N206" s="201" t="s">
        <v>39</v>
      </c>
      <c r="O206" s="72"/>
      <c r="P206" s="202">
        <f t="shared" si="41"/>
        <v>0</v>
      </c>
      <c r="Q206" s="202">
        <v>0</v>
      </c>
      <c r="R206" s="202">
        <f t="shared" si="42"/>
        <v>0</v>
      </c>
      <c r="S206" s="202">
        <v>8.4999999999999995E-4</v>
      </c>
      <c r="T206" s="203">
        <f t="shared" si="43"/>
        <v>4.845E-2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4" t="s">
        <v>193</v>
      </c>
      <c r="AT206" s="204" t="s">
        <v>140</v>
      </c>
      <c r="AU206" s="204" t="s">
        <v>145</v>
      </c>
      <c r="AY206" s="14" t="s">
        <v>137</v>
      </c>
      <c r="BE206" s="205">
        <f t="shared" si="44"/>
        <v>0</v>
      </c>
      <c r="BF206" s="205">
        <f t="shared" si="45"/>
        <v>0</v>
      </c>
      <c r="BG206" s="205">
        <f t="shared" si="46"/>
        <v>0</v>
      </c>
      <c r="BH206" s="205">
        <f t="shared" si="47"/>
        <v>0</v>
      </c>
      <c r="BI206" s="205">
        <f t="shared" si="48"/>
        <v>0</v>
      </c>
      <c r="BJ206" s="14" t="s">
        <v>145</v>
      </c>
      <c r="BK206" s="205">
        <f t="shared" si="49"/>
        <v>0</v>
      </c>
      <c r="BL206" s="14" t="s">
        <v>193</v>
      </c>
      <c r="BM206" s="204" t="s">
        <v>831</v>
      </c>
    </row>
    <row r="207" spans="1:65" s="2" customFormat="1" ht="24.2" customHeight="1">
      <c r="A207" s="31"/>
      <c r="B207" s="32"/>
      <c r="C207" s="192" t="s">
        <v>435</v>
      </c>
      <c r="D207" s="192" t="s">
        <v>140</v>
      </c>
      <c r="E207" s="193" t="s">
        <v>717</v>
      </c>
      <c r="F207" s="194" t="s">
        <v>718</v>
      </c>
      <c r="G207" s="195" t="s">
        <v>202</v>
      </c>
      <c r="H207" s="196">
        <v>55</v>
      </c>
      <c r="I207" s="197"/>
      <c r="J207" s="198">
        <f t="shared" si="40"/>
        <v>0</v>
      </c>
      <c r="K207" s="199"/>
      <c r="L207" s="36"/>
      <c r="M207" s="200" t="s">
        <v>1</v>
      </c>
      <c r="N207" s="201" t="s">
        <v>39</v>
      </c>
      <c r="O207" s="72"/>
      <c r="P207" s="202">
        <f t="shared" si="41"/>
        <v>0</v>
      </c>
      <c r="Q207" s="202">
        <v>0</v>
      </c>
      <c r="R207" s="202">
        <f t="shared" si="42"/>
        <v>0</v>
      </c>
      <c r="S207" s="202">
        <v>0</v>
      </c>
      <c r="T207" s="203">
        <f t="shared" si="4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4" t="s">
        <v>193</v>
      </c>
      <c r="AT207" s="204" t="s">
        <v>140</v>
      </c>
      <c r="AU207" s="204" t="s">
        <v>145</v>
      </c>
      <c r="AY207" s="14" t="s">
        <v>137</v>
      </c>
      <c r="BE207" s="205">
        <f t="shared" si="44"/>
        <v>0</v>
      </c>
      <c r="BF207" s="205">
        <f t="shared" si="45"/>
        <v>0</v>
      </c>
      <c r="BG207" s="205">
        <f t="shared" si="46"/>
        <v>0</v>
      </c>
      <c r="BH207" s="205">
        <f t="shared" si="47"/>
        <v>0</v>
      </c>
      <c r="BI207" s="205">
        <f t="shared" si="48"/>
        <v>0</v>
      </c>
      <c r="BJ207" s="14" t="s">
        <v>145</v>
      </c>
      <c r="BK207" s="205">
        <f t="shared" si="49"/>
        <v>0</v>
      </c>
      <c r="BL207" s="14" t="s">
        <v>193</v>
      </c>
      <c r="BM207" s="204" t="s">
        <v>832</v>
      </c>
    </row>
    <row r="208" spans="1:65" s="2" customFormat="1" ht="21.75" customHeight="1">
      <c r="A208" s="31"/>
      <c r="B208" s="32"/>
      <c r="C208" s="206" t="s">
        <v>439</v>
      </c>
      <c r="D208" s="206" t="s">
        <v>147</v>
      </c>
      <c r="E208" s="207" t="s">
        <v>720</v>
      </c>
      <c r="F208" s="208" t="s">
        <v>721</v>
      </c>
      <c r="G208" s="209" t="s">
        <v>202</v>
      </c>
      <c r="H208" s="210">
        <v>55</v>
      </c>
      <c r="I208" s="211"/>
      <c r="J208" s="212">
        <f t="shared" si="40"/>
        <v>0</v>
      </c>
      <c r="K208" s="213"/>
      <c r="L208" s="214"/>
      <c r="M208" s="215" t="s">
        <v>1</v>
      </c>
      <c r="N208" s="216" t="s">
        <v>39</v>
      </c>
      <c r="O208" s="72"/>
      <c r="P208" s="202">
        <f t="shared" si="41"/>
        <v>0</v>
      </c>
      <c r="Q208" s="202">
        <v>3.3E-4</v>
      </c>
      <c r="R208" s="202">
        <f t="shared" si="42"/>
        <v>1.8149999999999999E-2</v>
      </c>
      <c r="S208" s="202">
        <v>0</v>
      </c>
      <c r="T208" s="203">
        <f t="shared" si="4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4" t="s">
        <v>281</v>
      </c>
      <c r="AT208" s="204" t="s">
        <v>147</v>
      </c>
      <c r="AU208" s="204" t="s">
        <v>145</v>
      </c>
      <c r="AY208" s="14" t="s">
        <v>137</v>
      </c>
      <c r="BE208" s="205">
        <f t="shared" si="44"/>
        <v>0</v>
      </c>
      <c r="BF208" s="205">
        <f t="shared" si="45"/>
        <v>0</v>
      </c>
      <c r="BG208" s="205">
        <f t="shared" si="46"/>
        <v>0</v>
      </c>
      <c r="BH208" s="205">
        <f t="shared" si="47"/>
        <v>0</v>
      </c>
      <c r="BI208" s="205">
        <f t="shared" si="48"/>
        <v>0</v>
      </c>
      <c r="BJ208" s="14" t="s">
        <v>145</v>
      </c>
      <c r="BK208" s="205">
        <f t="shared" si="49"/>
        <v>0</v>
      </c>
      <c r="BL208" s="14" t="s">
        <v>193</v>
      </c>
      <c r="BM208" s="204" t="s">
        <v>833</v>
      </c>
    </row>
    <row r="209" spans="1:65" s="2" customFormat="1" ht="24.2" customHeight="1">
      <c r="A209" s="31"/>
      <c r="B209" s="32"/>
      <c r="C209" s="192" t="s">
        <v>443</v>
      </c>
      <c r="D209" s="192" t="s">
        <v>140</v>
      </c>
      <c r="E209" s="193" t="s">
        <v>723</v>
      </c>
      <c r="F209" s="194" t="s">
        <v>724</v>
      </c>
      <c r="G209" s="195" t="s">
        <v>202</v>
      </c>
      <c r="H209" s="196">
        <v>2</v>
      </c>
      <c r="I209" s="197"/>
      <c r="J209" s="198">
        <f t="shared" si="40"/>
        <v>0</v>
      </c>
      <c r="K209" s="199"/>
      <c r="L209" s="36"/>
      <c r="M209" s="200" t="s">
        <v>1</v>
      </c>
      <c r="N209" s="201" t="s">
        <v>39</v>
      </c>
      <c r="O209" s="72"/>
      <c r="P209" s="202">
        <f t="shared" si="41"/>
        <v>0</v>
      </c>
      <c r="Q209" s="202">
        <v>0</v>
      </c>
      <c r="R209" s="202">
        <f t="shared" si="42"/>
        <v>0</v>
      </c>
      <c r="S209" s="202">
        <v>0</v>
      </c>
      <c r="T209" s="203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4" t="s">
        <v>193</v>
      </c>
      <c r="AT209" s="204" t="s">
        <v>140</v>
      </c>
      <c r="AU209" s="204" t="s">
        <v>145</v>
      </c>
      <c r="AY209" s="14" t="s">
        <v>137</v>
      </c>
      <c r="BE209" s="205">
        <f t="shared" si="44"/>
        <v>0</v>
      </c>
      <c r="BF209" s="205">
        <f t="shared" si="45"/>
        <v>0</v>
      </c>
      <c r="BG209" s="205">
        <f t="shared" si="46"/>
        <v>0</v>
      </c>
      <c r="BH209" s="205">
        <f t="shared" si="47"/>
        <v>0</v>
      </c>
      <c r="BI209" s="205">
        <f t="shared" si="48"/>
        <v>0</v>
      </c>
      <c r="BJ209" s="14" t="s">
        <v>145</v>
      </c>
      <c r="BK209" s="205">
        <f t="shared" si="49"/>
        <v>0</v>
      </c>
      <c r="BL209" s="14" t="s">
        <v>193</v>
      </c>
      <c r="BM209" s="204" t="s">
        <v>834</v>
      </c>
    </row>
    <row r="210" spans="1:65" s="2" customFormat="1" ht="24.2" customHeight="1">
      <c r="A210" s="31"/>
      <c r="B210" s="32"/>
      <c r="C210" s="206" t="s">
        <v>447</v>
      </c>
      <c r="D210" s="206" t="s">
        <v>147</v>
      </c>
      <c r="E210" s="207" t="s">
        <v>726</v>
      </c>
      <c r="F210" s="208" t="s">
        <v>727</v>
      </c>
      <c r="G210" s="209" t="s">
        <v>202</v>
      </c>
      <c r="H210" s="210">
        <v>2</v>
      </c>
      <c r="I210" s="211"/>
      <c r="J210" s="212">
        <f t="shared" si="40"/>
        <v>0</v>
      </c>
      <c r="K210" s="213"/>
      <c r="L210" s="214"/>
      <c r="M210" s="215" t="s">
        <v>1</v>
      </c>
      <c r="N210" s="216" t="s">
        <v>39</v>
      </c>
      <c r="O210" s="72"/>
      <c r="P210" s="202">
        <f t="shared" si="41"/>
        <v>0</v>
      </c>
      <c r="Q210" s="202">
        <v>2.7999999999999998E-4</v>
      </c>
      <c r="R210" s="202">
        <f t="shared" si="42"/>
        <v>5.5999999999999995E-4</v>
      </c>
      <c r="S210" s="202">
        <v>0</v>
      </c>
      <c r="T210" s="203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4" t="s">
        <v>281</v>
      </c>
      <c r="AT210" s="204" t="s">
        <v>147</v>
      </c>
      <c r="AU210" s="204" t="s">
        <v>145</v>
      </c>
      <c r="AY210" s="14" t="s">
        <v>137</v>
      </c>
      <c r="BE210" s="205">
        <f t="shared" si="44"/>
        <v>0</v>
      </c>
      <c r="BF210" s="205">
        <f t="shared" si="45"/>
        <v>0</v>
      </c>
      <c r="BG210" s="205">
        <f t="shared" si="46"/>
        <v>0</v>
      </c>
      <c r="BH210" s="205">
        <f t="shared" si="47"/>
        <v>0</v>
      </c>
      <c r="BI210" s="205">
        <f t="shared" si="48"/>
        <v>0</v>
      </c>
      <c r="BJ210" s="14" t="s">
        <v>145</v>
      </c>
      <c r="BK210" s="205">
        <f t="shared" si="49"/>
        <v>0</v>
      </c>
      <c r="BL210" s="14" t="s">
        <v>193</v>
      </c>
      <c r="BM210" s="204" t="s">
        <v>835</v>
      </c>
    </row>
    <row r="211" spans="1:65" s="2" customFormat="1" ht="24.2" customHeight="1">
      <c r="A211" s="31"/>
      <c r="B211" s="32"/>
      <c r="C211" s="192" t="s">
        <v>451</v>
      </c>
      <c r="D211" s="192" t="s">
        <v>140</v>
      </c>
      <c r="E211" s="193" t="s">
        <v>488</v>
      </c>
      <c r="F211" s="194" t="s">
        <v>489</v>
      </c>
      <c r="G211" s="195" t="s">
        <v>202</v>
      </c>
      <c r="H211" s="196">
        <v>375</v>
      </c>
      <c r="I211" s="197"/>
      <c r="J211" s="198">
        <f t="shared" si="40"/>
        <v>0</v>
      </c>
      <c r="K211" s="199"/>
      <c r="L211" s="36"/>
      <c r="M211" s="200" t="s">
        <v>1</v>
      </c>
      <c r="N211" s="201" t="s">
        <v>39</v>
      </c>
      <c r="O211" s="72"/>
      <c r="P211" s="202">
        <f t="shared" si="41"/>
        <v>0</v>
      </c>
      <c r="Q211" s="202">
        <v>0</v>
      </c>
      <c r="R211" s="202">
        <f t="shared" si="42"/>
        <v>0</v>
      </c>
      <c r="S211" s="202">
        <v>1.24E-3</v>
      </c>
      <c r="T211" s="203">
        <f t="shared" si="43"/>
        <v>0.46500000000000002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4" t="s">
        <v>193</v>
      </c>
      <c r="AT211" s="204" t="s">
        <v>140</v>
      </c>
      <c r="AU211" s="204" t="s">
        <v>145</v>
      </c>
      <c r="AY211" s="14" t="s">
        <v>137</v>
      </c>
      <c r="BE211" s="205">
        <f t="shared" si="44"/>
        <v>0</v>
      </c>
      <c r="BF211" s="205">
        <f t="shared" si="45"/>
        <v>0</v>
      </c>
      <c r="BG211" s="205">
        <f t="shared" si="46"/>
        <v>0</v>
      </c>
      <c r="BH211" s="205">
        <f t="shared" si="47"/>
        <v>0</v>
      </c>
      <c r="BI211" s="205">
        <f t="shared" si="48"/>
        <v>0</v>
      </c>
      <c r="BJ211" s="14" t="s">
        <v>145</v>
      </c>
      <c r="BK211" s="205">
        <f t="shared" si="49"/>
        <v>0</v>
      </c>
      <c r="BL211" s="14" t="s">
        <v>193</v>
      </c>
      <c r="BM211" s="204" t="s">
        <v>836</v>
      </c>
    </row>
    <row r="212" spans="1:65" s="2" customFormat="1" ht="24.2" customHeight="1">
      <c r="A212" s="31"/>
      <c r="B212" s="32"/>
      <c r="C212" s="192" t="s">
        <v>455</v>
      </c>
      <c r="D212" s="192" t="s">
        <v>140</v>
      </c>
      <c r="E212" s="193" t="s">
        <v>492</v>
      </c>
      <c r="F212" s="194" t="s">
        <v>493</v>
      </c>
      <c r="G212" s="195" t="s">
        <v>261</v>
      </c>
      <c r="H212" s="217"/>
      <c r="I212" s="197"/>
      <c r="J212" s="198">
        <f t="shared" si="40"/>
        <v>0</v>
      </c>
      <c r="K212" s="199"/>
      <c r="L212" s="36"/>
      <c r="M212" s="200" t="s">
        <v>1</v>
      </c>
      <c r="N212" s="201" t="s">
        <v>39</v>
      </c>
      <c r="O212" s="72"/>
      <c r="P212" s="202">
        <f t="shared" si="41"/>
        <v>0</v>
      </c>
      <c r="Q212" s="202">
        <v>0</v>
      </c>
      <c r="R212" s="202">
        <f t="shared" si="42"/>
        <v>0</v>
      </c>
      <c r="S212" s="202">
        <v>0</v>
      </c>
      <c r="T212" s="203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4" t="s">
        <v>193</v>
      </c>
      <c r="AT212" s="204" t="s">
        <v>140</v>
      </c>
      <c r="AU212" s="204" t="s">
        <v>145</v>
      </c>
      <c r="AY212" s="14" t="s">
        <v>137</v>
      </c>
      <c r="BE212" s="205">
        <f t="shared" si="44"/>
        <v>0</v>
      </c>
      <c r="BF212" s="205">
        <f t="shared" si="45"/>
        <v>0</v>
      </c>
      <c r="BG212" s="205">
        <f t="shared" si="46"/>
        <v>0</v>
      </c>
      <c r="BH212" s="205">
        <f t="shared" si="47"/>
        <v>0</v>
      </c>
      <c r="BI212" s="205">
        <f t="shared" si="48"/>
        <v>0</v>
      </c>
      <c r="BJ212" s="14" t="s">
        <v>145</v>
      </c>
      <c r="BK212" s="205">
        <f t="shared" si="49"/>
        <v>0</v>
      </c>
      <c r="BL212" s="14" t="s">
        <v>193</v>
      </c>
      <c r="BM212" s="204" t="s">
        <v>837</v>
      </c>
    </row>
    <row r="213" spans="1:65" s="12" customFormat="1" ht="22.9" customHeight="1">
      <c r="B213" s="176"/>
      <c r="C213" s="177"/>
      <c r="D213" s="178" t="s">
        <v>72</v>
      </c>
      <c r="E213" s="190" t="s">
        <v>531</v>
      </c>
      <c r="F213" s="190" t="s">
        <v>532</v>
      </c>
      <c r="G213" s="177"/>
      <c r="H213" s="177"/>
      <c r="I213" s="180"/>
      <c r="J213" s="191">
        <f>BK213</f>
        <v>0</v>
      </c>
      <c r="K213" s="177"/>
      <c r="L213" s="182"/>
      <c r="M213" s="183"/>
      <c r="N213" s="184"/>
      <c r="O213" s="184"/>
      <c r="P213" s="185">
        <f>SUM(P214:P218)</f>
        <v>0</v>
      </c>
      <c r="Q213" s="184"/>
      <c r="R213" s="185">
        <f>SUM(R214:R218)</f>
        <v>6.2196306499999992</v>
      </c>
      <c r="S213" s="184"/>
      <c r="T213" s="186">
        <f>SUM(T214:T218)</f>
        <v>0</v>
      </c>
      <c r="AR213" s="187" t="s">
        <v>145</v>
      </c>
      <c r="AT213" s="188" t="s">
        <v>72</v>
      </c>
      <c r="AU213" s="188" t="s">
        <v>81</v>
      </c>
      <c r="AY213" s="187" t="s">
        <v>137</v>
      </c>
      <c r="BK213" s="189">
        <f>SUM(BK214:BK218)</f>
        <v>0</v>
      </c>
    </row>
    <row r="214" spans="1:65" s="2" customFormat="1" ht="33" customHeight="1">
      <c r="A214" s="31"/>
      <c r="B214" s="32"/>
      <c r="C214" s="192" t="s">
        <v>459</v>
      </c>
      <c r="D214" s="192" t="s">
        <v>140</v>
      </c>
      <c r="E214" s="193" t="s">
        <v>534</v>
      </c>
      <c r="F214" s="194" t="s">
        <v>535</v>
      </c>
      <c r="G214" s="195" t="s">
        <v>143</v>
      </c>
      <c r="H214" s="196">
        <v>228.435</v>
      </c>
      <c r="I214" s="197"/>
      <c r="J214" s="198">
        <f>ROUND(I214*H214,2)</f>
        <v>0</v>
      </c>
      <c r="K214" s="199"/>
      <c r="L214" s="36"/>
      <c r="M214" s="200" t="s">
        <v>1</v>
      </c>
      <c r="N214" s="201" t="s">
        <v>39</v>
      </c>
      <c r="O214" s="72"/>
      <c r="P214" s="202">
        <f>O214*H214</f>
        <v>0</v>
      </c>
      <c r="Q214" s="202">
        <v>3.65E-3</v>
      </c>
      <c r="R214" s="202">
        <f>Q214*H214</f>
        <v>0.83378775000000005</v>
      </c>
      <c r="S214" s="202">
        <v>0</v>
      </c>
      <c r="T214" s="203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4" t="s">
        <v>193</v>
      </c>
      <c r="AT214" s="204" t="s">
        <v>140</v>
      </c>
      <c r="AU214" s="204" t="s">
        <v>145</v>
      </c>
      <c r="AY214" s="14" t="s">
        <v>137</v>
      </c>
      <c r="BE214" s="205">
        <f>IF(N214="základná",J214,0)</f>
        <v>0</v>
      </c>
      <c r="BF214" s="205">
        <f>IF(N214="znížená",J214,0)</f>
        <v>0</v>
      </c>
      <c r="BG214" s="205">
        <f>IF(N214="zákl. prenesená",J214,0)</f>
        <v>0</v>
      </c>
      <c r="BH214" s="205">
        <f>IF(N214="zníž. prenesená",J214,0)</f>
        <v>0</v>
      </c>
      <c r="BI214" s="205">
        <f>IF(N214="nulová",J214,0)</f>
        <v>0</v>
      </c>
      <c r="BJ214" s="14" t="s">
        <v>145</v>
      </c>
      <c r="BK214" s="205">
        <f>ROUND(I214*H214,2)</f>
        <v>0</v>
      </c>
      <c r="BL214" s="14" t="s">
        <v>193</v>
      </c>
      <c r="BM214" s="204" t="s">
        <v>842</v>
      </c>
    </row>
    <row r="215" spans="1:65" s="2" customFormat="1" ht="24.2" customHeight="1">
      <c r="A215" s="31"/>
      <c r="B215" s="32"/>
      <c r="C215" s="206" t="s">
        <v>463</v>
      </c>
      <c r="D215" s="206" t="s">
        <v>147</v>
      </c>
      <c r="E215" s="207" t="s">
        <v>744</v>
      </c>
      <c r="F215" s="208" t="s">
        <v>745</v>
      </c>
      <c r="G215" s="209" t="s">
        <v>143</v>
      </c>
      <c r="H215" s="210">
        <v>242.14099999999999</v>
      </c>
      <c r="I215" s="211"/>
      <c r="J215" s="212">
        <f>ROUND(I215*H215,2)</f>
        <v>0</v>
      </c>
      <c r="K215" s="213"/>
      <c r="L215" s="214"/>
      <c r="M215" s="215" t="s">
        <v>1</v>
      </c>
      <c r="N215" s="216" t="s">
        <v>39</v>
      </c>
      <c r="O215" s="72"/>
      <c r="P215" s="202">
        <f>O215*H215</f>
        <v>0</v>
      </c>
      <c r="Q215" s="202">
        <v>2.1899999999999999E-2</v>
      </c>
      <c r="R215" s="202">
        <f>Q215*H215</f>
        <v>5.3028879</v>
      </c>
      <c r="S215" s="202">
        <v>0</v>
      </c>
      <c r="T215" s="203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4" t="s">
        <v>281</v>
      </c>
      <c r="AT215" s="204" t="s">
        <v>147</v>
      </c>
      <c r="AU215" s="204" t="s">
        <v>145</v>
      </c>
      <c r="AY215" s="14" t="s">
        <v>137</v>
      </c>
      <c r="BE215" s="205">
        <f>IF(N215="základná",J215,0)</f>
        <v>0</v>
      </c>
      <c r="BF215" s="205">
        <f>IF(N215="znížená",J215,0)</f>
        <v>0</v>
      </c>
      <c r="BG215" s="205">
        <f>IF(N215="zákl. prenesená",J215,0)</f>
        <v>0</v>
      </c>
      <c r="BH215" s="205">
        <f>IF(N215="zníž. prenesená",J215,0)</f>
        <v>0</v>
      </c>
      <c r="BI215" s="205">
        <f>IF(N215="nulová",J215,0)</f>
        <v>0</v>
      </c>
      <c r="BJ215" s="14" t="s">
        <v>145</v>
      </c>
      <c r="BK215" s="205">
        <f>ROUND(I215*H215,2)</f>
        <v>0</v>
      </c>
      <c r="BL215" s="14" t="s">
        <v>193</v>
      </c>
      <c r="BM215" s="204" t="s">
        <v>843</v>
      </c>
    </row>
    <row r="216" spans="1:65" s="2" customFormat="1" ht="24.2" customHeight="1">
      <c r="A216" s="31"/>
      <c r="B216" s="32"/>
      <c r="C216" s="206" t="s">
        <v>467</v>
      </c>
      <c r="D216" s="206" t="s">
        <v>147</v>
      </c>
      <c r="E216" s="207" t="s">
        <v>542</v>
      </c>
      <c r="F216" s="208" t="s">
        <v>543</v>
      </c>
      <c r="G216" s="209" t="s">
        <v>174</v>
      </c>
      <c r="H216" s="210">
        <v>79.951999999999998</v>
      </c>
      <c r="I216" s="211"/>
      <c r="J216" s="212">
        <f>ROUND(I216*H216,2)</f>
        <v>0</v>
      </c>
      <c r="K216" s="213"/>
      <c r="L216" s="214"/>
      <c r="M216" s="215" t="s">
        <v>1</v>
      </c>
      <c r="N216" s="216" t="s">
        <v>39</v>
      </c>
      <c r="O216" s="72"/>
      <c r="P216" s="202">
        <f>O216*H216</f>
        <v>0</v>
      </c>
      <c r="Q216" s="202">
        <v>1E-3</v>
      </c>
      <c r="R216" s="202">
        <f>Q216*H216</f>
        <v>7.9951999999999995E-2</v>
      </c>
      <c r="S216" s="202">
        <v>0</v>
      </c>
      <c r="T216" s="203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4" t="s">
        <v>281</v>
      </c>
      <c r="AT216" s="204" t="s">
        <v>147</v>
      </c>
      <c r="AU216" s="204" t="s">
        <v>145</v>
      </c>
      <c r="AY216" s="14" t="s">
        <v>137</v>
      </c>
      <c r="BE216" s="205">
        <f>IF(N216="základná",J216,0)</f>
        <v>0</v>
      </c>
      <c r="BF216" s="205">
        <f>IF(N216="znížená",J216,0)</f>
        <v>0</v>
      </c>
      <c r="BG216" s="205">
        <f>IF(N216="zákl. prenesená",J216,0)</f>
        <v>0</v>
      </c>
      <c r="BH216" s="205">
        <f>IF(N216="zníž. prenesená",J216,0)</f>
        <v>0</v>
      </c>
      <c r="BI216" s="205">
        <f>IF(N216="nulová",J216,0)</f>
        <v>0</v>
      </c>
      <c r="BJ216" s="14" t="s">
        <v>145</v>
      </c>
      <c r="BK216" s="205">
        <f>ROUND(I216*H216,2)</f>
        <v>0</v>
      </c>
      <c r="BL216" s="14" t="s">
        <v>193</v>
      </c>
      <c r="BM216" s="204" t="s">
        <v>844</v>
      </c>
    </row>
    <row r="217" spans="1:65" s="2" customFormat="1" ht="24.2" customHeight="1">
      <c r="A217" s="31"/>
      <c r="B217" s="32"/>
      <c r="C217" s="206" t="s">
        <v>471</v>
      </c>
      <c r="D217" s="206" t="s">
        <v>147</v>
      </c>
      <c r="E217" s="207" t="s">
        <v>546</v>
      </c>
      <c r="F217" s="208" t="s">
        <v>547</v>
      </c>
      <c r="G217" s="209" t="s">
        <v>207</v>
      </c>
      <c r="H217" s="210">
        <v>27.3</v>
      </c>
      <c r="I217" s="211"/>
      <c r="J217" s="212">
        <f>ROUND(I217*H217,2)</f>
        <v>0</v>
      </c>
      <c r="K217" s="213"/>
      <c r="L217" s="214"/>
      <c r="M217" s="215" t="s">
        <v>1</v>
      </c>
      <c r="N217" s="216" t="s">
        <v>39</v>
      </c>
      <c r="O217" s="72"/>
      <c r="P217" s="202">
        <f>O217*H217</f>
        <v>0</v>
      </c>
      <c r="Q217" s="202">
        <v>1.1E-4</v>
      </c>
      <c r="R217" s="202">
        <f>Q217*H217</f>
        <v>3.003E-3</v>
      </c>
      <c r="S217" s="202">
        <v>0</v>
      </c>
      <c r="T217" s="203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4" t="s">
        <v>150</v>
      </c>
      <c r="AT217" s="204" t="s">
        <v>147</v>
      </c>
      <c r="AU217" s="204" t="s">
        <v>145</v>
      </c>
      <c r="AY217" s="14" t="s">
        <v>137</v>
      </c>
      <c r="BE217" s="205">
        <f>IF(N217="základná",J217,0)</f>
        <v>0</v>
      </c>
      <c r="BF217" s="205">
        <f>IF(N217="znížená",J217,0)</f>
        <v>0</v>
      </c>
      <c r="BG217" s="205">
        <f>IF(N217="zákl. prenesená",J217,0)</f>
        <v>0</v>
      </c>
      <c r="BH217" s="205">
        <f>IF(N217="zníž. prenesená",J217,0)</f>
        <v>0</v>
      </c>
      <c r="BI217" s="205">
        <f>IF(N217="nulová",J217,0)</f>
        <v>0</v>
      </c>
      <c r="BJ217" s="14" t="s">
        <v>145</v>
      </c>
      <c r="BK217" s="205">
        <f>ROUND(I217*H217,2)</f>
        <v>0</v>
      </c>
      <c r="BL217" s="14" t="s">
        <v>144</v>
      </c>
      <c r="BM217" s="204" t="s">
        <v>845</v>
      </c>
    </row>
    <row r="218" spans="1:65" s="2" customFormat="1" ht="24.2" customHeight="1">
      <c r="A218" s="31"/>
      <c r="B218" s="32"/>
      <c r="C218" s="192" t="s">
        <v>475</v>
      </c>
      <c r="D218" s="192" t="s">
        <v>140</v>
      </c>
      <c r="E218" s="193" t="s">
        <v>550</v>
      </c>
      <c r="F218" s="194" t="s">
        <v>551</v>
      </c>
      <c r="G218" s="195" t="s">
        <v>261</v>
      </c>
      <c r="H218" s="217"/>
      <c r="I218" s="197"/>
      <c r="J218" s="198">
        <f>ROUND(I218*H218,2)</f>
        <v>0</v>
      </c>
      <c r="K218" s="199"/>
      <c r="L218" s="36"/>
      <c r="M218" s="200" t="s">
        <v>1</v>
      </c>
      <c r="N218" s="201" t="s">
        <v>39</v>
      </c>
      <c r="O218" s="7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4" t="s">
        <v>193</v>
      </c>
      <c r="AT218" s="204" t="s">
        <v>140</v>
      </c>
      <c r="AU218" s="204" t="s">
        <v>145</v>
      </c>
      <c r="AY218" s="14" t="s">
        <v>137</v>
      </c>
      <c r="BE218" s="205">
        <f>IF(N218="základná",J218,0)</f>
        <v>0</v>
      </c>
      <c r="BF218" s="205">
        <f>IF(N218="znížená",J218,0)</f>
        <v>0</v>
      </c>
      <c r="BG218" s="205">
        <f>IF(N218="zákl. prenesená",J218,0)</f>
        <v>0</v>
      </c>
      <c r="BH218" s="205">
        <f>IF(N218="zníž. prenesená",J218,0)</f>
        <v>0</v>
      </c>
      <c r="BI218" s="205">
        <f>IF(N218="nulová",J218,0)</f>
        <v>0</v>
      </c>
      <c r="BJ218" s="14" t="s">
        <v>145</v>
      </c>
      <c r="BK218" s="205">
        <f>ROUND(I218*H218,2)</f>
        <v>0</v>
      </c>
      <c r="BL218" s="14" t="s">
        <v>193</v>
      </c>
      <c r="BM218" s="204" t="s">
        <v>846</v>
      </c>
    </row>
    <row r="219" spans="1:65" s="12" customFormat="1" ht="22.9" customHeight="1">
      <c r="B219" s="176"/>
      <c r="C219" s="177"/>
      <c r="D219" s="178" t="s">
        <v>72</v>
      </c>
      <c r="E219" s="190" t="s">
        <v>870</v>
      </c>
      <c r="F219" s="190" t="s">
        <v>871</v>
      </c>
      <c r="G219" s="177"/>
      <c r="H219" s="177"/>
      <c r="I219" s="180"/>
      <c r="J219" s="191">
        <f>BK219</f>
        <v>0</v>
      </c>
      <c r="K219" s="177"/>
      <c r="L219" s="182"/>
      <c r="M219" s="183"/>
      <c r="N219" s="184"/>
      <c r="O219" s="184"/>
      <c r="P219" s="185">
        <f>P220</f>
        <v>0</v>
      </c>
      <c r="Q219" s="184"/>
      <c r="R219" s="185">
        <f>R220</f>
        <v>0</v>
      </c>
      <c r="S219" s="184"/>
      <c r="T219" s="186">
        <f>T220</f>
        <v>3.2000000000000001E-2</v>
      </c>
      <c r="AR219" s="187" t="s">
        <v>145</v>
      </c>
      <c r="AT219" s="188" t="s">
        <v>72</v>
      </c>
      <c r="AU219" s="188" t="s">
        <v>81</v>
      </c>
      <c r="AY219" s="187" t="s">
        <v>137</v>
      </c>
      <c r="BK219" s="189">
        <f>BK220</f>
        <v>0</v>
      </c>
    </row>
    <row r="220" spans="1:65" s="2" customFormat="1" ht="24.2" customHeight="1">
      <c r="A220" s="31"/>
      <c r="B220" s="32"/>
      <c r="C220" s="192" t="s">
        <v>479</v>
      </c>
      <c r="D220" s="192" t="s">
        <v>140</v>
      </c>
      <c r="E220" s="193" t="s">
        <v>872</v>
      </c>
      <c r="F220" s="194" t="s">
        <v>873</v>
      </c>
      <c r="G220" s="195" t="s">
        <v>143</v>
      </c>
      <c r="H220" s="196">
        <v>32</v>
      </c>
      <c r="I220" s="197"/>
      <c r="J220" s="198">
        <f>ROUND(I220*H220,2)</f>
        <v>0</v>
      </c>
      <c r="K220" s="199"/>
      <c r="L220" s="36"/>
      <c r="M220" s="200" t="s">
        <v>1</v>
      </c>
      <c r="N220" s="201" t="s">
        <v>39</v>
      </c>
      <c r="O220" s="72"/>
      <c r="P220" s="202">
        <f>O220*H220</f>
        <v>0</v>
      </c>
      <c r="Q220" s="202">
        <v>0</v>
      </c>
      <c r="R220" s="202">
        <f>Q220*H220</f>
        <v>0</v>
      </c>
      <c r="S220" s="202">
        <v>1E-3</v>
      </c>
      <c r="T220" s="203">
        <f>S220*H220</f>
        <v>3.2000000000000001E-2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4" t="s">
        <v>193</v>
      </c>
      <c r="AT220" s="204" t="s">
        <v>140</v>
      </c>
      <c r="AU220" s="204" t="s">
        <v>145</v>
      </c>
      <c r="AY220" s="14" t="s">
        <v>137</v>
      </c>
      <c r="BE220" s="205">
        <f>IF(N220="základná",J220,0)</f>
        <v>0</v>
      </c>
      <c r="BF220" s="205">
        <f>IF(N220="znížená",J220,0)</f>
        <v>0</v>
      </c>
      <c r="BG220" s="205">
        <f>IF(N220="zákl. prenesená",J220,0)</f>
        <v>0</v>
      </c>
      <c r="BH220" s="205">
        <f>IF(N220="zníž. prenesená",J220,0)</f>
        <v>0</v>
      </c>
      <c r="BI220" s="205">
        <f>IF(N220="nulová",J220,0)</f>
        <v>0</v>
      </c>
      <c r="BJ220" s="14" t="s">
        <v>145</v>
      </c>
      <c r="BK220" s="205">
        <f>ROUND(I220*H220,2)</f>
        <v>0</v>
      </c>
      <c r="BL220" s="14" t="s">
        <v>193</v>
      </c>
      <c r="BM220" s="204" t="s">
        <v>874</v>
      </c>
    </row>
    <row r="221" spans="1:65" s="12" customFormat="1" ht="22.9" customHeight="1">
      <c r="B221" s="176"/>
      <c r="C221" s="177"/>
      <c r="D221" s="178" t="s">
        <v>72</v>
      </c>
      <c r="E221" s="190" t="s">
        <v>553</v>
      </c>
      <c r="F221" s="190" t="s">
        <v>554</v>
      </c>
      <c r="G221" s="177"/>
      <c r="H221" s="177"/>
      <c r="I221" s="180"/>
      <c r="J221" s="191">
        <f>BK221</f>
        <v>0</v>
      </c>
      <c r="K221" s="177"/>
      <c r="L221" s="182"/>
      <c r="M221" s="183"/>
      <c r="N221" s="184"/>
      <c r="O221" s="184"/>
      <c r="P221" s="185">
        <f>SUM(P222:P226)</f>
        <v>0</v>
      </c>
      <c r="Q221" s="184"/>
      <c r="R221" s="185">
        <f>SUM(R222:R226)</f>
        <v>12.379359359999999</v>
      </c>
      <c r="S221" s="184"/>
      <c r="T221" s="186">
        <f>SUM(T222:T226)</f>
        <v>0</v>
      </c>
      <c r="AR221" s="187" t="s">
        <v>145</v>
      </c>
      <c r="AT221" s="188" t="s">
        <v>72</v>
      </c>
      <c r="AU221" s="188" t="s">
        <v>81</v>
      </c>
      <c r="AY221" s="187" t="s">
        <v>137</v>
      </c>
      <c r="BK221" s="189">
        <f>SUM(BK222:BK226)</f>
        <v>0</v>
      </c>
    </row>
    <row r="222" spans="1:65" s="2" customFormat="1" ht="37.9" customHeight="1">
      <c r="A222" s="31"/>
      <c r="B222" s="32"/>
      <c r="C222" s="192" t="s">
        <v>483</v>
      </c>
      <c r="D222" s="192" t="s">
        <v>140</v>
      </c>
      <c r="E222" s="193" t="s">
        <v>556</v>
      </c>
      <c r="F222" s="194" t="s">
        <v>557</v>
      </c>
      <c r="G222" s="195" t="s">
        <v>143</v>
      </c>
      <c r="H222" s="196">
        <v>534.64</v>
      </c>
      <c r="I222" s="197"/>
      <c r="J222" s="198">
        <f>ROUND(I222*H222,2)</f>
        <v>0</v>
      </c>
      <c r="K222" s="199"/>
      <c r="L222" s="36"/>
      <c r="M222" s="200" t="s">
        <v>1</v>
      </c>
      <c r="N222" s="201" t="s">
        <v>39</v>
      </c>
      <c r="O222" s="72"/>
      <c r="P222" s="202">
        <f>O222*H222</f>
        <v>0</v>
      </c>
      <c r="Q222" s="202">
        <v>3.15E-3</v>
      </c>
      <c r="R222" s="202">
        <f>Q222*H222</f>
        <v>1.6841159999999999</v>
      </c>
      <c r="S222" s="202">
        <v>0</v>
      </c>
      <c r="T222" s="203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4" t="s">
        <v>193</v>
      </c>
      <c r="AT222" s="204" t="s">
        <v>140</v>
      </c>
      <c r="AU222" s="204" t="s">
        <v>145</v>
      </c>
      <c r="AY222" s="14" t="s">
        <v>137</v>
      </c>
      <c r="BE222" s="205">
        <f>IF(N222="základná",J222,0)</f>
        <v>0</v>
      </c>
      <c r="BF222" s="205">
        <f>IF(N222="znížená",J222,0)</f>
        <v>0</v>
      </c>
      <c r="BG222" s="205">
        <f>IF(N222="zákl. prenesená",J222,0)</f>
        <v>0</v>
      </c>
      <c r="BH222" s="205">
        <f>IF(N222="zníž. prenesená",J222,0)</f>
        <v>0</v>
      </c>
      <c r="BI222" s="205">
        <f>IF(N222="nulová",J222,0)</f>
        <v>0</v>
      </c>
      <c r="BJ222" s="14" t="s">
        <v>145</v>
      </c>
      <c r="BK222" s="205">
        <f>ROUND(I222*H222,2)</f>
        <v>0</v>
      </c>
      <c r="BL222" s="14" t="s">
        <v>193</v>
      </c>
      <c r="BM222" s="204" t="s">
        <v>847</v>
      </c>
    </row>
    <row r="223" spans="1:65" s="2" customFormat="1" ht="16.5" customHeight="1">
      <c r="A223" s="31"/>
      <c r="B223" s="32"/>
      <c r="C223" s="206" t="s">
        <v>487</v>
      </c>
      <c r="D223" s="206" t="s">
        <v>147</v>
      </c>
      <c r="E223" s="207" t="s">
        <v>560</v>
      </c>
      <c r="F223" s="208" t="s">
        <v>561</v>
      </c>
      <c r="G223" s="209" t="s">
        <v>143</v>
      </c>
      <c r="H223" s="210">
        <v>566.71799999999996</v>
      </c>
      <c r="I223" s="211"/>
      <c r="J223" s="212">
        <f>ROUND(I223*H223,2)</f>
        <v>0</v>
      </c>
      <c r="K223" s="213"/>
      <c r="L223" s="214"/>
      <c r="M223" s="215" t="s">
        <v>1</v>
      </c>
      <c r="N223" s="216" t="s">
        <v>39</v>
      </c>
      <c r="O223" s="72"/>
      <c r="P223" s="202">
        <f>O223*H223</f>
        <v>0</v>
      </c>
      <c r="Q223" s="202">
        <v>1.8519999999999998E-2</v>
      </c>
      <c r="R223" s="202">
        <f>Q223*H223</f>
        <v>10.495617359999999</v>
      </c>
      <c r="S223" s="202">
        <v>0</v>
      </c>
      <c r="T223" s="203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4" t="s">
        <v>281</v>
      </c>
      <c r="AT223" s="204" t="s">
        <v>147</v>
      </c>
      <c r="AU223" s="204" t="s">
        <v>145</v>
      </c>
      <c r="AY223" s="14" t="s">
        <v>137</v>
      </c>
      <c r="BE223" s="205">
        <f>IF(N223="základná",J223,0)</f>
        <v>0</v>
      </c>
      <c r="BF223" s="205">
        <f>IF(N223="znížená",J223,0)</f>
        <v>0</v>
      </c>
      <c r="BG223" s="205">
        <f>IF(N223="zákl. prenesená",J223,0)</f>
        <v>0</v>
      </c>
      <c r="BH223" s="205">
        <f>IF(N223="zníž. prenesená",J223,0)</f>
        <v>0</v>
      </c>
      <c r="BI223" s="205">
        <f>IF(N223="nulová",J223,0)</f>
        <v>0</v>
      </c>
      <c r="BJ223" s="14" t="s">
        <v>145</v>
      </c>
      <c r="BK223" s="205">
        <f>ROUND(I223*H223,2)</f>
        <v>0</v>
      </c>
      <c r="BL223" s="14" t="s">
        <v>193</v>
      </c>
      <c r="BM223" s="204" t="s">
        <v>848</v>
      </c>
    </row>
    <row r="224" spans="1:65" s="2" customFormat="1" ht="24.2" customHeight="1">
      <c r="A224" s="31"/>
      <c r="B224" s="32"/>
      <c r="C224" s="206" t="s">
        <v>491</v>
      </c>
      <c r="D224" s="206" t="s">
        <v>147</v>
      </c>
      <c r="E224" s="207" t="s">
        <v>542</v>
      </c>
      <c r="F224" s="208" t="s">
        <v>543</v>
      </c>
      <c r="G224" s="209" t="s">
        <v>174</v>
      </c>
      <c r="H224" s="210">
        <v>187.124</v>
      </c>
      <c r="I224" s="211"/>
      <c r="J224" s="212">
        <f>ROUND(I224*H224,2)</f>
        <v>0</v>
      </c>
      <c r="K224" s="213"/>
      <c r="L224" s="214"/>
      <c r="M224" s="215" t="s">
        <v>1</v>
      </c>
      <c r="N224" s="216" t="s">
        <v>39</v>
      </c>
      <c r="O224" s="72"/>
      <c r="P224" s="202">
        <f>O224*H224</f>
        <v>0</v>
      </c>
      <c r="Q224" s="202">
        <v>1E-3</v>
      </c>
      <c r="R224" s="202">
        <f>Q224*H224</f>
        <v>0.18712400000000001</v>
      </c>
      <c r="S224" s="202">
        <v>0</v>
      </c>
      <c r="T224" s="203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4" t="s">
        <v>281</v>
      </c>
      <c r="AT224" s="204" t="s">
        <v>147</v>
      </c>
      <c r="AU224" s="204" t="s">
        <v>145</v>
      </c>
      <c r="AY224" s="14" t="s">
        <v>137</v>
      </c>
      <c r="BE224" s="205">
        <f>IF(N224="základná",J224,0)</f>
        <v>0</v>
      </c>
      <c r="BF224" s="205">
        <f>IF(N224="znížená",J224,0)</f>
        <v>0</v>
      </c>
      <c r="BG224" s="205">
        <f>IF(N224="zákl. prenesená",J224,0)</f>
        <v>0</v>
      </c>
      <c r="BH224" s="205">
        <f>IF(N224="zníž. prenesená",J224,0)</f>
        <v>0</v>
      </c>
      <c r="BI224" s="205">
        <f>IF(N224="nulová",J224,0)</f>
        <v>0</v>
      </c>
      <c r="BJ224" s="14" t="s">
        <v>145</v>
      </c>
      <c r="BK224" s="205">
        <f>ROUND(I224*H224,2)</f>
        <v>0</v>
      </c>
      <c r="BL224" s="14" t="s">
        <v>193</v>
      </c>
      <c r="BM224" s="204" t="s">
        <v>849</v>
      </c>
    </row>
    <row r="225" spans="1:65" s="2" customFormat="1" ht="24.2" customHeight="1">
      <c r="A225" s="31"/>
      <c r="B225" s="32"/>
      <c r="C225" s="206" t="s">
        <v>497</v>
      </c>
      <c r="D225" s="206" t="s">
        <v>147</v>
      </c>
      <c r="E225" s="207" t="s">
        <v>565</v>
      </c>
      <c r="F225" s="208" t="s">
        <v>566</v>
      </c>
      <c r="G225" s="209" t="s">
        <v>207</v>
      </c>
      <c r="H225" s="210">
        <v>178.6</v>
      </c>
      <c r="I225" s="211"/>
      <c r="J225" s="212">
        <f>ROUND(I225*H225,2)</f>
        <v>0</v>
      </c>
      <c r="K225" s="213"/>
      <c r="L225" s="214"/>
      <c r="M225" s="215" t="s">
        <v>1</v>
      </c>
      <c r="N225" s="216" t="s">
        <v>39</v>
      </c>
      <c r="O225" s="72"/>
      <c r="P225" s="202">
        <f>O225*H225</f>
        <v>0</v>
      </c>
      <c r="Q225" s="202">
        <v>6.9999999999999994E-5</v>
      </c>
      <c r="R225" s="202">
        <f>Q225*H225</f>
        <v>1.2501999999999999E-2</v>
      </c>
      <c r="S225" s="202">
        <v>0</v>
      </c>
      <c r="T225" s="203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4" t="s">
        <v>281</v>
      </c>
      <c r="AT225" s="204" t="s">
        <v>147</v>
      </c>
      <c r="AU225" s="204" t="s">
        <v>145</v>
      </c>
      <c r="AY225" s="14" t="s">
        <v>137</v>
      </c>
      <c r="BE225" s="205">
        <f>IF(N225="základná",J225,0)</f>
        <v>0</v>
      </c>
      <c r="BF225" s="205">
        <f>IF(N225="znížená",J225,0)</f>
        <v>0</v>
      </c>
      <c r="BG225" s="205">
        <f>IF(N225="zákl. prenesená",J225,0)</f>
        <v>0</v>
      </c>
      <c r="BH225" s="205">
        <f>IF(N225="zníž. prenesená",J225,0)</f>
        <v>0</v>
      </c>
      <c r="BI225" s="205">
        <f>IF(N225="nulová",J225,0)</f>
        <v>0</v>
      </c>
      <c r="BJ225" s="14" t="s">
        <v>145</v>
      </c>
      <c r="BK225" s="205">
        <f>ROUND(I225*H225,2)</f>
        <v>0</v>
      </c>
      <c r="BL225" s="14" t="s">
        <v>193</v>
      </c>
      <c r="BM225" s="204" t="s">
        <v>850</v>
      </c>
    </row>
    <row r="226" spans="1:65" s="2" customFormat="1" ht="24.2" customHeight="1">
      <c r="A226" s="31"/>
      <c r="B226" s="32"/>
      <c r="C226" s="192" t="s">
        <v>501</v>
      </c>
      <c r="D226" s="192" t="s">
        <v>140</v>
      </c>
      <c r="E226" s="193" t="s">
        <v>569</v>
      </c>
      <c r="F226" s="194" t="s">
        <v>570</v>
      </c>
      <c r="G226" s="195" t="s">
        <v>261</v>
      </c>
      <c r="H226" s="217"/>
      <c r="I226" s="197"/>
      <c r="J226" s="198">
        <f>ROUND(I226*H226,2)</f>
        <v>0</v>
      </c>
      <c r="K226" s="199"/>
      <c r="L226" s="36"/>
      <c r="M226" s="200" t="s">
        <v>1</v>
      </c>
      <c r="N226" s="201" t="s">
        <v>39</v>
      </c>
      <c r="O226" s="7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4" t="s">
        <v>193</v>
      </c>
      <c r="AT226" s="204" t="s">
        <v>140</v>
      </c>
      <c r="AU226" s="204" t="s">
        <v>145</v>
      </c>
      <c r="AY226" s="14" t="s">
        <v>137</v>
      </c>
      <c r="BE226" s="205">
        <f>IF(N226="základná",J226,0)</f>
        <v>0</v>
      </c>
      <c r="BF226" s="205">
        <f>IF(N226="znížená",J226,0)</f>
        <v>0</v>
      </c>
      <c r="BG226" s="205">
        <f>IF(N226="zákl. prenesená",J226,0)</f>
        <v>0</v>
      </c>
      <c r="BH226" s="205">
        <f>IF(N226="zníž. prenesená",J226,0)</f>
        <v>0</v>
      </c>
      <c r="BI226" s="205">
        <f>IF(N226="nulová",J226,0)</f>
        <v>0</v>
      </c>
      <c r="BJ226" s="14" t="s">
        <v>145</v>
      </c>
      <c r="BK226" s="205">
        <f>ROUND(I226*H226,2)</f>
        <v>0</v>
      </c>
      <c r="BL226" s="14" t="s">
        <v>193</v>
      </c>
      <c r="BM226" s="204" t="s">
        <v>851</v>
      </c>
    </row>
    <row r="227" spans="1:65" s="12" customFormat="1" ht="22.9" customHeight="1">
      <c r="B227" s="176"/>
      <c r="C227" s="177"/>
      <c r="D227" s="178" t="s">
        <v>72</v>
      </c>
      <c r="E227" s="190" t="s">
        <v>572</v>
      </c>
      <c r="F227" s="190" t="s">
        <v>573</v>
      </c>
      <c r="G227" s="177"/>
      <c r="H227" s="177"/>
      <c r="I227" s="180"/>
      <c r="J227" s="191">
        <f>BK227</f>
        <v>0</v>
      </c>
      <c r="K227" s="177"/>
      <c r="L227" s="182"/>
      <c r="M227" s="183"/>
      <c r="N227" s="184"/>
      <c r="O227" s="184"/>
      <c r="P227" s="185">
        <f>SUM(P228:P230)</f>
        <v>0</v>
      </c>
      <c r="Q227" s="184"/>
      <c r="R227" s="185">
        <f>SUM(R228:R230)</f>
        <v>8.5632E-2</v>
      </c>
      <c r="S227" s="184"/>
      <c r="T227" s="186">
        <f>SUM(T228:T230)</f>
        <v>0</v>
      </c>
      <c r="AR227" s="187" t="s">
        <v>145</v>
      </c>
      <c r="AT227" s="188" t="s">
        <v>72</v>
      </c>
      <c r="AU227" s="188" t="s">
        <v>81</v>
      </c>
      <c r="AY227" s="187" t="s">
        <v>137</v>
      </c>
      <c r="BK227" s="189">
        <f>SUM(BK228:BK230)</f>
        <v>0</v>
      </c>
    </row>
    <row r="228" spans="1:65" s="2" customFormat="1" ht="24.2" customHeight="1">
      <c r="A228" s="31"/>
      <c r="B228" s="32"/>
      <c r="C228" s="192" t="s">
        <v>523</v>
      </c>
      <c r="D228" s="192" t="s">
        <v>140</v>
      </c>
      <c r="E228" s="193" t="s">
        <v>575</v>
      </c>
      <c r="F228" s="194" t="s">
        <v>576</v>
      </c>
      <c r="G228" s="195" t="s">
        <v>143</v>
      </c>
      <c r="H228" s="196">
        <v>200</v>
      </c>
      <c r="I228" s="197"/>
      <c r="J228" s="198">
        <f>ROUND(I228*H228,2)</f>
        <v>0</v>
      </c>
      <c r="K228" s="199"/>
      <c r="L228" s="36"/>
      <c r="M228" s="200" t="s">
        <v>1</v>
      </c>
      <c r="N228" s="201" t="s">
        <v>39</v>
      </c>
      <c r="O228" s="7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4" t="s">
        <v>193</v>
      </c>
      <c r="AT228" s="204" t="s">
        <v>140</v>
      </c>
      <c r="AU228" s="204" t="s">
        <v>145</v>
      </c>
      <c r="AY228" s="14" t="s">
        <v>137</v>
      </c>
      <c r="BE228" s="205">
        <f>IF(N228="základná",J228,0)</f>
        <v>0</v>
      </c>
      <c r="BF228" s="205">
        <f>IF(N228="znížená",J228,0)</f>
        <v>0</v>
      </c>
      <c r="BG228" s="205">
        <f>IF(N228="zákl. prenesená",J228,0)</f>
        <v>0</v>
      </c>
      <c r="BH228" s="205">
        <f>IF(N228="zníž. prenesená",J228,0)</f>
        <v>0</v>
      </c>
      <c r="BI228" s="205">
        <f>IF(N228="nulová",J228,0)</f>
        <v>0</v>
      </c>
      <c r="BJ228" s="14" t="s">
        <v>145</v>
      </c>
      <c r="BK228" s="205">
        <f>ROUND(I228*H228,2)</f>
        <v>0</v>
      </c>
      <c r="BL228" s="14" t="s">
        <v>193</v>
      </c>
      <c r="BM228" s="204" t="s">
        <v>875</v>
      </c>
    </row>
    <row r="229" spans="1:65" s="2" customFormat="1" ht="24.2" customHeight="1">
      <c r="A229" s="31"/>
      <c r="B229" s="32"/>
      <c r="C229" s="192" t="s">
        <v>527</v>
      </c>
      <c r="D229" s="192" t="s">
        <v>140</v>
      </c>
      <c r="E229" s="193" t="s">
        <v>579</v>
      </c>
      <c r="F229" s="194" t="s">
        <v>580</v>
      </c>
      <c r="G229" s="195" t="s">
        <v>143</v>
      </c>
      <c r="H229" s="196">
        <v>198.16</v>
      </c>
      <c r="I229" s="197"/>
      <c r="J229" s="198">
        <f>ROUND(I229*H229,2)</f>
        <v>0</v>
      </c>
      <c r="K229" s="199"/>
      <c r="L229" s="36"/>
      <c r="M229" s="200" t="s">
        <v>1</v>
      </c>
      <c r="N229" s="201" t="s">
        <v>39</v>
      </c>
      <c r="O229" s="72"/>
      <c r="P229" s="202">
        <f>O229*H229</f>
        <v>0</v>
      </c>
      <c r="Q229" s="202">
        <v>2.0000000000000001E-4</v>
      </c>
      <c r="R229" s="202">
        <f>Q229*H229</f>
        <v>3.9632000000000001E-2</v>
      </c>
      <c r="S229" s="202">
        <v>0</v>
      </c>
      <c r="T229" s="203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4" t="s">
        <v>193</v>
      </c>
      <c r="AT229" s="204" t="s">
        <v>140</v>
      </c>
      <c r="AU229" s="204" t="s">
        <v>145</v>
      </c>
      <c r="AY229" s="14" t="s">
        <v>137</v>
      </c>
      <c r="BE229" s="205">
        <f>IF(N229="základná",J229,0)</f>
        <v>0</v>
      </c>
      <c r="BF229" s="205">
        <f>IF(N229="znížená",J229,0)</f>
        <v>0</v>
      </c>
      <c r="BG229" s="205">
        <f>IF(N229="zákl. prenesená",J229,0)</f>
        <v>0</v>
      </c>
      <c r="BH229" s="205">
        <f>IF(N229="zníž. prenesená",J229,0)</f>
        <v>0</v>
      </c>
      <c r="BI229" s="205">
        <f>IF(N229="nulová",J229,0)</f>
        <v>0</v>
      </c>
      <c r="BJ229" s="14" t="s">
        <v>145</v>
      </c>
      <c r="BK229" s="205">
        <f>ROUND(I229*H229,2)</f>
        <v>0</v>
      </c>
      <c r="BL229" s="14" t="s">
        <v>193</v>
      </c>
      <c r="BM229" s="204" t="s">
        <v>876</v>
      </c>
    </row>
    <row r="230" spans="1:65" s="2" customFormat="1" ht="37.9" customHeight="1">
      <c r="A230" s="31"/>
      <c r="B230" s="32"/>
      <c r="C230" s="192" t="s">
        <v>533</v>
      </c>
      <c r="D230" s="192" t="s">
        <v>140</v>
      </c>
      <c r="E230" s="193" t="s">
        <v>583</v>
      </c>
      <c r="F230" s="194" t="s">
        <v>584</v>
      </c>
      <c r="G230" s="195" t="s">
        <v>143</v>
      </c>
      <c r="H230" s="196">
        <v>200</v>
      </c>
      <c r="I230" s="197"/>
      <c r="J230" s="198">
        <f>ROUND(I230*H230,2)</f>
        <v>0</v>
      </c>
      <c r="K230" s="199"/>
      <c r="L230" s="36"/>
      <c r="M230" s="200" t="s">
        <v>1</v>
      </c>
      <c r="N230" s="201" t="s">
        <v>39</v>
      </c>
      <c r="O230" s="72"/>
      <c r="P230" s="202">
        <f>O230*H230</f>
        <v>0</v>
      </c>
      <c r="Q230" s="202">
        <v>2.3000000000000001E-4</v>
      </c>
      <c r="R230" s="202">
        <f>Q230*H230</f>
        <v>4.5999999999999999E-2</v>
      </c>
      <c r="S230" s="202">
        <v>0</v>
      </c>
      <c r="T230" s="203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4" t="s">
        <v>193</v>
      </c>
      <c r="AT230" s="204" t="s">
        <v>140</v>
      </c>
      <c r="AU230" s="204" t="s">
        <v>145</v>
      </c>
      <c r="AY230" s="14" t="s">
        <v>137</v>
      </c>
      <c r="BE230" s="205">
        <f>IF(N230="základná",J230,0)</f>
        <v>0</v>
      </c>
      <c r="BF230" s="205">
        <f>IF(N230="znížená",J230,0)</f>
        <v>0</v>
      </c>
      <c r="BG230" s="205">
        <f>IF(N230="zákl. prenesená",J230,0)</f>
        <v>0</v>
      </c>
      <c r="BH230" s="205">
        <f>IF(N230="zníž. prenesená",J230,0)</f>
        <v>0</v>
      </c>
      <c r="BI230" s="205">
        <f>IF(N230="nulová",J230,0)</f>
        <v>0</v>
      </c>
      <c r="BJ230" s="14" t="s">
        <v>145</v>
      </c>
      <c r="BK230" s="205">
        <f>ROUND(I230*H230,2)</f>
        <v>0</v>
      </c>
      <c r="BL230" s="14" t="s">
        <v>193</v>
      </c>
      <c r="BM230" s="204" t="s">
        <v>877</v>
      </c>
    </row>
    <row r="231" spans="1:65" s="12" customFormat="1" ht="25.9" customHeight="1">
      <c r="B231" s="176"/>
      <c r="C231" s="177"/>
      <c r="D231" s="178" t="s">
        <v>72</v>
      </c>
      <c r="E231" s="179" t="s">
        <v>586</v>
      </c>
      <c r="F231" s="179" t="s">
        <v>587</v>
      </c>
      <c r="G231" s="177"/>
      <c r="H231" s="177"/>
      <c r="I231" s="180"/>
      <c r="J231" s="181">
        <f>BK231</f>
        <v>0</v>
      </c>
      <c r="K231" s="177"/>
      <c r="L231" s="182"/>
      <c r="M231" s="183"/>
      <c r="N231" s="184"/>
      <c r="O231" s="184"/>
      <c r="P231" s="185">
        <f>SUM(P232:P233)</f>
        <v>0</v>
      </c>
      <c r="Q231" s="184"/>
      <c r="R231" s="185">
        <f>SUM(R232:R233)</f>
        <v>0</v>
      </c>
      <c r="S231" s="184"/>
      <c r="T231" s="186">
        <f>SUM(T232:T233)</f>
        <v>0</v>
      </c>
      <c r="AR231" s="187" t="s">
        <v>144</v>
      </c>
      <c r="AT231" s="188" t="s">
        <v>72</v>
      </c>
      <c r="AU231" s="188" t="s">
        <v>73</v>
      </c>
      <c r="AY231" s="187" t="s">
        <v>137</v>
      </c>
      <c r="BK231" s="189">
        <f>SUM(BK232:BK233)</f>
        <v>0</v>
      </c>
    </row>
    <row r="232" spans="1:65" s="2" customFormat="1" ht="33" customHeight="1">
      <c r="A232" s="31"/>
      <c r="B232" s="32"/>
      <c r="C232" s="192" t="s">
        <v>507</v>
      </c>
      <c r="D232" s="192" t="s">
        <v>140</v>
      </c>
      <c r="E232" s="193" t="s">
        <v>589</v>
      </c>
      <c r="F232" s="194" t="s">
        <v>590</v>
      </c>
      <c r="G232" s="195" t="s">
        <v>591</v>
      </c>
      <c r="H232" s="196">
        <v>150</v>
      </c>
      <c r="I232" s="197"/>
      <c r="J232" s="198">
        <f>ROUND(I232*H232,2)</f>
        <v>0</v>
      </c>
      <c r="K232" s="199"/>
      <c r="L232" s="36"/>
      <c r="M232" s="200" t="s">
        <v>1</v>
      </c>
      <c r="N232" s="201" t="s">
        <v>39</v>
      </c>
      <c r="O232" s="72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4" t="s">
        <v>592</v>
      </c>
      <c r="AT232" s="204" t="s">
        <v>140</v>
      </c>
      <c r="AU232" s="204" t="s">
        <v>81</v>
      </c>
      <c r="AY232" s="14" t="s">
        <v>137</v>
      </c>
      <c r="BE232" s="205">
        <f>IF(N232="základná",J232,0)</f>
        <v>0</v>
      </c>
      <c r="BF232" s="205">
        <f>IF(N232="znížená",J232,0)</f>
        <v>0</v>
      </c>
      <c r="BG232" s="205">
        <f>IF(N232="zákl. prenesená",J232,0)</f>
        <v>0</v>
      </c>
      <c r="BH232" s="205">
        <f>IF(N232="zníž. prenesená",J232,0)</f>
        <v>0</v>
      </c>
      <c r="BI232" s="205">
        <f>IF(N232="nulová",J232,0)</f>
        <v>0</v>
      </c>
      <c r="BJ232" s="14" t="s">
        <v>145</v>
      </c>
      <c r="BK232" s="205">
        <f>ROUND(I232*H232,2)</f>
        <v>0</v>
      </c>
      <c r="BL232" s="14" t="s">
        <v>592</v>
      </c>
      <c r="BM232" s="204" t="s">
        <v>855</v>
      </c>
    </row>
    <row r="233" spans="1:65" s="2" customFormat="1" ht="37.9" customHeight="1">
      <c r="A233" s="31"/>
      <c r="B233" s="32"/>
      <c r="C233" s="192" t="s">
        <v>511</v>
      </c>
      <c r="D233" s="192" t="s">
        <v>140</v>
      </c>
      <c r="E233" s="193" t="s">
        <v>595</v>
      </c>
      <c r="F233" s="194" t="s">
        <v>596</v>
      </c>
      <c r="G233" s="195" t="s">
        <v>591</v>
      </c>
      <c r="H233" s="196">
        <v>150</v>
      </c>
      <c r="I233" s="197"/>
      <c r="J233" s="198">
        <f>ROUND(I233*H233,2)</f>
        <v>0</v>
      </c>
      <c r="K233" s="199"/>
      <c r="L233" s="36"/>
      <c r="M233" s="200" t="s">
        <v>1</v>
      </c>
      <c r="N233" s="201" t="s">
        <v>39</v>
      </c>
      <c r="O233" s="72"/>
      <c r="P233" s="202">
        <f>O233*H233</f>
        <v>0</v>
      </c>
      <c r="Q233" s="202">
        <v>0</v>
      </c>
      <c r="R233" s="202">
        <f>Q233*H233</f>
        <v>0</v>
      </c>
      <c r="S233" s="202">
        <v>0</v>
      </c>
      <c r="T233" s="203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4" t="s">
        <v>592</v>
      </c>
      <c r="AT233" s="204" t="s">
        <v>140</v>
      </c>
      <c r="AU233" s="204" t="s">
        <v>81</v>
      </c>
      <c r="AY233" s="14" t="s">
        <v>137</v>
      </c>
      <c r="BE233" s="205">
        <f>IF(N233="základná",J233,0)</f>
        <v>0</v>
      </c>
      <c r="BF233" s="205">
        <f>IF(N233="znížená",J233,0)</f>
        <v>0</v>
      </c>
      <c r="BG233" s="205">
        <f>IF(N233="zákl. prenesená",J233,0)</f>
        <v>0</v>
      </c>
      <c r="BH233" s="205">
        <f>IF(N233="zníž. prenesená",J233,0)</f>
        <v>0</v>
      </c>
      <c r="BI233" s="205">
        <f>IF(N233="nulová",J233,0)</f>
        <v>0</v>
      </c>
      <c r="BJ233" s="14" t="s">
        <v>145</v>
      </c>
      <c r="BK233" s="205">
        <f>ROUND(I233*H233,2)</f>
        <v>0</v>
      </c>
      <c r="BL233" s="14" t="s">
        <v>592</v>
      </c>
      <c r="BM233" s="204" t="s">
        <v>856</v>
      </c>
    </row>
    <row r="234" spans="1:65" s="12" customFormat="1" ht="25.9" customHeight="1">
      <c r="B234" s="176"/>
      <c r="C234" s="177"/>
      <c r="D234" s="178" t="s">
        <v>72</v>
      </c>
      <c r="E234" s="179" t="s">
        <v>598</v>
      </c>
      <c r="F234" s="179" t="s">
        <v>599</v>
      </c>
      <c r="G234" s="177"/>
      <c r="H234" s="177"/>
      <c r="I234" s="180"/>
      <c r="J234" s="181">
        <f>BK234</f>
        <v>0</v>
      </c>
      <c r="K234" s="177"/>
      <c r="L234" s="182"/>
      <c r="M234" s="183"/>
      <c r="N234" s="184"/>
      <c r="O234" s="184"/>
      <c r="P234" s="185">
        <f>P235</f>
        <v>0</v>
      </c>
      <c r="Q234" s="184"/>
      <c r="R234" s="185">
        <f>R235</f>
        <v>0</v>
      </c>
      <c r="S234" s="184"/>
      <c r="T234" s="186">
        <f>T235</f>
        <v>0</v>
      </c>
      <c r="AR234" s="187" t="s">
        <v>161</v>
      </c>
      <c r="AT234" s="188" t="s">
        <v>72</v>
      </c>
      <c r="AU234" s="188" t="s">
        <v>73</v>
      </c>
      <c r="AY234" s="187" t="s">
        <v>137</v>
      </c>
      <c r="BK234" s="189">
        <f>BK235</f>
        <v>0</v>
      </c>
    </row>
    <row r="235" spans="1:65" s="2" customFormat="1" ht="21.75" customHeight="1">
      <c r="A235" s="31"/>
      <c r="B235" s="32"/>
      <c r="C235" s="192" t="s">
        <v>515</v>
      </c>
      <c r="D235" s="192" t="s">
        <v>140</v>
      </c>
      <c r="E235" s="193" t="s">
        <v>601</v>
      </c>
      <c r="F235" s="194" t="s">
        <v>602</v>
      </c>
      <c r="G235" s="195" t="s">
        <v>603</v>
      </c>
      <c r="H235" s="196">
        <v>1</v>
      </c>
      <c r="I235" s="197"/>
      <c r="J235" s="198">
        <f>ROUND(I235*H235,2)</f>
        <v>0</v>
      </c>
      <c r="K235" s="199"/>
      <c r="L235" s="36"/>
      <c r="M235" s="218" t="s">
        <v>1</v>
      </c>
      <c r="N235" s="219" t="s">
        <v>39</v>
      </c>
      <c r="O235" s="220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4" t="s">
        <v>604</v>
      </c>
      <c r="AT235" s="204" t="s">
        <v>140</v>
      </c>
      <c r="AU235" s="204" t="s">
        <v>81</v>
      </c>
      <c r="AY235" s="14" t="s">
        <v>137</v>
      </c>
      <c r="BE235" s="205">
        <f>IF(N235="základná",J235,0)</f>
        <v>0</v>
      </c>
      <c r="BF235" s="205">
        <f>IF(N235="znížená",J235,0)</f>
        <v>0</v>
      </c>
      <c r="BG235" s="205">
        <f>IF(N235="zákl. prenesená",J235,0)</f>
        <v>0</v>
      </c>
      <c r="BH235" s="205">
        <f>IF(N235="zníž. prenesená",J235,0)</f>
        <v>0</v>
      </c>
      <c r="BI235" s="205">
        <f>IF(N235="nulová",J235,0)</f>
        <v>0</v>
      </c>
      <c r="BJ235" s="14" t="s">
        <v>145</v>
      </c>
      <c r="BK235" s="205">
        <f>ROUND(I235*H235,2)</f>
        <v>0</v>
      </c>
      <c r="BL235" s="14" t="s">
        <v>604</v>
      </c>
      <c r="BM235" s="204" t="s">
        <v>878</v>
      </c>
    </row>
    <row r="236" spans="1:65" s="2" customFormat="1" ht="6.95" customHeight="1">
      <c r="A236" s="31"/>
      <c r="B236" s="55"/>
      <c r="C236" s="56"/>
      <c r="D236" s="56"/>
      <c r="E236" s="56"/>
      <c r="F236" s="56"/>
      <c r="G236" s="56"/>
      <c r="H236" s="56"/>
      <c r="I236" s="56"/>
      <c r="J236" s="56"/>
      <c r="K236" s="56"/>
      <c r="L236" s="36"/>
      <c r="M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</row>
  </sheetData>
  <sheetProtection algorithmName="SHA-512" hashValue="ZnHZ0o8DZXEl2v6hNl0IxZJ5iuGhy/YX9bb53Kh4yzFW/LY+a6Kw8PeqHhb8AarMbSlSsjEm6IZVfpsf1k/dUw==" saltValue="M4FGP3eapv7/q7hnUpYUEGtDUgk+Z1FrC5QIbf++kWDXF5hYxUylDrLcnuEhn8KEavf7eqxGRCPDkPEhefxgQg==" spinCount="100000" sheet="1" objects="1" scenarios="1" formatColumns="0" formatRows="0" autoFilter="0"/>
  <autoFilter ref="C129:K235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94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73</v>
      </c>
    </row>
    <row r="4" spans="1:46" s="1" customFormat="1" ht="24.95" customHeight="1">
      <c r="B4" s="17"/>
      <c r="D4" s="111" t="s">
        <v>98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7" t="str">
        <f>'Rekapitulácia stavby'!K6</f>
        <v>Obnova zázemia Steel aréna Košice</v>
      </c>
      <c r="F7" s="268"/>
      <c r="G7" s="268"/>
      <c r="H7" s="268"/>
      <c r="L7" s="17"/>
    </row>
    <row r="8" spans="1:46" s="2" customFormat="1" ht="12" customHeight="1">
      <c r="A8" s="31"/>
      <c r="B8" s="36"/>
      <c r="C8" s="31"/>
      <c r="D8" s="113" t="s">
        <v>99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9" t="s">
        <v>879</v>
      </c>
      <c r="F9" s="270"/>
      <c r="G9" s="270"/>
      <c r="H9" s="27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27. 1. 2023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1" t="str">
        <f>'Rekapitulácia stavby'!E14</f>
        <v>Vyplň údaj</v>
      </c>
      <c r="F18" s="272"/>
      <c r="G18" s="272"/>
      <c r="H18" s="272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">
        <v>31</v>
      </c>
      <c r="F24" s="31"/>
      <c r="G24" s="31"/>
      <c r="H24" s="31"/>
      <c r="I24" s="113" t="s">
        <v>25</v>
      </c>
      <c r="J24" s="114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3" t="s">
        <v>1</v>
      </c>
      <c r="F27" s="273"/>
      <c r="G27" s="273"/>
      <c r="H27" s="27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33</v>
      </c>
      <c r="E30" s="31"/>
      <c r="F30" s="31"/>
      <c r="G30" s="31"/>
      <c r="H30" s="31"/>
      <c r="I30" s="31"/>
      <c r="J30" s="121">
        <f>ROUND(J132,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35</v>
      </c>
      <c r="G32" s="31"/>
      <c r="H32" s="31"/>
      <c r="I32" s="122" t="s">
        <v>34</v>
      </c>
      <c r="J32" s="122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37</v>
      </c>
      <c r="E33" s="124" t="s">
        <v>38</v>
      </c>
      <c r="F33" s="125">
        <f>ROUND((SUM(BE132:BE247)),  2)</f>
        <v>0</v>
      </c>
      <c r="G33" s="126"/>
      <c r="H33" s="126"/>
      <c r="I33" s="127">
        <v>0.2</v>
      </c>
      <c r="J33" s="125">
        <f>ROUND(((SUM(BE132:BE247))*I33),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39</v>
      </c>
      <c r="F34" s="125">
        <f>ROUND((SUM(BF132:BF247)),  2)</f>
        <v>0</v>
      </c>
      <c r="G34" s="126"/>
      <c r="H34" s="126"/>
      <c r="I34" s="127">
        <v>0.2</v>
      </c>
      <c r="J34" s="125">
        <f>ROUND(((SUM(BF132:BF247))*I34),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40</v>
      </c>
      <c r="F35" s="128">
        <f>ROUND((SUM(BG132:BG247)),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41</v>
      </c>
      <c r="F36" s="128">
        <f>ROUND((SUM(BH132:BH247)),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42</v>
      </c>
      <c r="F37" s="125">
        <f>ROUND((SUM(BI132:BI247)),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4" t="str">
        <f>E7</f>
        <v>Obnova zázemia Steel aréna Košice</v>
      </c>
      <c r="F85" s="275"/>
      <c r="G85" s="275"/>
      <c r="H85" s="27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3" t="str">
        <f>E9</f>
        <v>05 - Obnova sociálnych zariadení 1.PP</v>
      </c>
      <c r="F87" s="276"/>
      <c r="G87" s="276"/>
      <c r="H87" s="276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27. 1. 2023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>Ing. Miloš Singovszki, PhD., MBA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102</v>
      </c>
      <c r="D94" s="149"/>
      <c r="E94" s="149"/>
      <c r="F94" s="149"/>
      <c r="G94" s="149"/>
      <c r="H94" s="149"/>
      <c r="I94" s="149"/>
      <c r="J94" s="150" t="s">
        <v>103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104</v>
      </c>
      <c r="D96" s="33"/>
      <c r="E96" s="33"/>
      <c r="F96" s="33"/>
      <c r="G96" s="33"/>
      <c r="H96" s="33"/>
      <c r="I96" s="33"/>
      <c r="J96" s="85">
        <f>J132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105</v>
      </c>
    </row>
    <row r="97" spans="2:12" s="9" customFormat="1" ht="24.95" customHeight="1">
      <c r="B97" s="152"/>
      <c r="C97" s="153"/>
      <c r="D97" s="154" t="s">
        <v>106</v>
      </c>
      <c r="E97" s="155"/>
      <c r="F97" s="155"/>
      <c r="G97" s="155"/>
      <c r="H97" s="155"/>
      <c r="I97" s="155"/>
      <c r="J97" s="156">
        <f>J133</f>
        <v>0</v>
      </c>
      <c r="K97" s="153"/>
      <c r="L97" s="157"/>
    </row>
    <row r="98" spans="2:12" s="10" customFormat="1" ht="19.899999999999999" customHeight="1">
      <c r="B98" s="158"/>
      <c r="C98" s="159"/>
      <c r="D98" s="160" t="s">
        <v>107</v>
      </c>
      <c r="E98" s="161"/>
      <c r="F98" s="161"/>
      <c r="G98" s="161"/>
      <c r="H98" s="161"/>
      <c r="I98" s="161"/>
      <c r="J98" s="162">
        <f>J134</f>
        <v>0</v>
      </c>
      <c r="K98" s="159"/>
      <c r="L98" s="163"/>
    </row>
    <row r="99" spans="2:12" s="10" customFormat="1" ht="19.899999999999999" customHeight="1">
      <c r="B99" s="158"/>
      <c r="C99" s="159"/>
      <c r="D99" s="160" t="s">
        <v>108</v>
      </c>
      <c r="E99" s="161"/>
      <c r="F99" s="161"/>
      <c r="G99" s="161"/>
      <c r="H99" s="161"/>
      <c r="I99" s="161"/>
      <c r="J99" s="162">
        <f>J137</f>
        <v>0</v>
      </c>
      <c r="K99" s="159"/>
      <c r="L99" s="163"/>
    </row>
    <row r="100" spans="2:12" s="10" customFormat="1" ht="19.899999999999999" customHeight="1">
      <c r="B100" s="158"/>
      <c r="C100" s="159"/>
      <c r="D100" s="160" t="s">
        <v>109</v>
      </c>
      <c r="E100" s="161"/>
      <c r="F100" s="161"/>
      <c r="G100" s="161"/>
      <c r="H100" s="161"/>
      <c r="I100" s="161"/>
      <c r="J100" s="162">
        <f>J145</f>
        <v>0</v>
      </c>
      <c r="K100" s="159"/>
      <c r="L100" s="163"/>
    </row>
    <row r="101" spans="2:12" s="10" customFormat="1" ht="19.899999999999999" customHeight="1">
      <c r="B101" s="158"/>
      <c r="C101" s="159"/>
      <c r="D101" s="160" t="s">
        <v>110</v>
      </c>
      <c r="E101" s="161"/>
      <c r="F101" s="161"/>
      <c r="G101" s="161"/>
      <c r="H101" s="161"/>
      <c r="I101" s="161"/>
      <c r="J101" s="162">
        <f>J160</f>
        <v>0</v>
      </c>
      <c r="K101" s="159"/>
      <c r="L101" s="163"/>
    </row>
    <row r="102" spans="2:12" s="9" customFormat="1" ht="24.95" customHeight="1">
      <c r="B102" s="152"/>
      <c r="C102" s="153"/>
      <c r="D102" s="154" t="s">
        <v>111</v>
      </c>
      <c r="E102" s="155"/>
      <c r="F102" s="155"/>
      <c r="G102" s="155"/>
      <c r="H102" s="155"/>
      <c r="I102" s="155"/>
      <c r="J102" s="156">
        <f>J162</f>
        <v>0</v>
      </c>
      <c r="K102" s="153"/>
      <c r="L102" s="157"/>
    </row>
    <row r="103" spans="2:12" s="10" customFormat="1" ht="19.899999999999999" customHeight="1">
      <c r="B103" s="158"/>
      <c r="C103" s="159"/>
      <c r="D103" s="160" t="s">
        <v>112</v>
      </c>
      <c r="E103" s="161"/>
      <c r="F103" s="161"/>
      <c r="G103" s="161"/>
      <c r="H103" s="161"/>
      <c r="I103" s="161"/>
      <c r="J103" s="162">
        <f>J163</f>
        <v>0</v>
      </c>
      <c r="K103" s="159"/>
      <c r="L103" s="163"/>
    </row>
    <row r="104" spans="2:12" s="10" customFormat="1" ht="19.899999999999999" customHeight="1">
      <c r="B104" s="158"/>
      <c r="C104" s="159"/>
      <c r="D104" s="160" t="s">
        <v>113</v>
      </c>
      <c r="E104" s="161"/>
      <c r="F104" s="161"/>
      <c r="G104" s="161"/>
      <c r="H104" s="161"/>
      <c r="I104" s="161"/>
      <c r="J104" s="162">
        <f>J167</f>
        <v>0</v>
      </c>
      <c r="K104" s="159"/>
      <c r="L104" s="163"/>
    </row>
    <row r="105" spans="2:12" s="10" customFormat="1" ht="19.899999999999999" customHeight="1">
      <c r="B105" s="158"/>
      <c r="C105" s="159"/>
      <c r="D105" s="160" t="s">
        <v>114</v>
      </c>
      <c r="E105" s="161"/>
      <c r="F105" s="161"/>
      <c r="G105" s="161"/>
      <c r="H105" s="161"/>
      <c r="I105" s="161"/>
      <c r="J105" s="162">
        <f>J170</f>
        <v>0</v>
      </c>
      <c r="K105" s="159"/>
      <c r="L105" s="163"/>
    </row>
    <row r="106" spans="2:12" s="10" customFormat="1" ht="19.899999999999999" customHeight="1">
      <c r="B106" s="158"/>
      <c r="C106" s="159"/>
      <c r="D106" s="160" t="s">
        <v>115</v>
      </c>
      <c r="E106" s="161"/>
      <c r="F106" s="161"/>
      <c r="G106" s="161"/>
      <c r="H106" s="161"/>
      <c r="I106" s="161"/>
      <c r="J106" s="162">
        <f>J178</f>
        <v>0</v>
      </c>
      <c r="K106" s="159"/>
      <c r="L106" s="163"/>
    </row>
    <row r="107" spans="2:12" s="10" customFormat="1" ht="19.899999999999999" customHeight="1">
      <c r="B107" s="158"/>
      <c r="C107" s="159"/>
      <c r="D107" s="160" t="s">
        <v>607</v>
      </c>
      <c r="E107" s="161"/>
      <c r="F107" s="161"/>
      <c r="G107" s="161"/>
      <c r="H107" s="161"/>
      <c r="I107" s="161"/>
      <c r="J107" s="162">
        <f>J222</f>
        <v>0</v>
      </c>
      <c r="K107" s="159"/>
      <c r="L107" s="163"/>
    </row>
    <row r="108" spans="2:12" s="10" customFormat="1" ht="19.899999999999999" customHeight="1">
      <c r="B108" s="158"/>
      <c r="C108" s="159"/>
      <c r="D108" s="160" t="s">
        <v>118</v>
      </c>
      <c r="E108" s="161"/>
      <c r="F108" s="161"/>
      <c r="G108" s="161"/>
      <c r="H108" s="161"/>
      <c r="I108" s="161"/>
      <c r="J108" s="162">
        <f>J227</f>
        <v>0</v>
      </c>
      <c r="K108" s="159"/>
      <c r="L108" s="163"/>
    </row>
    <row r="109" spans="2:12" s="10" customFormat="1" ht="19.899999999999999" customHeight="1">
      <c r="B109" s="158"/>
      <c r="C109" s="159"/>
      <c r="D109" s="160" t="s">
        <v>119</v>
      </c>
      <c r="E109" s="161"/>
      <c r="F109" s="161"/>
      <c r="G109" s="161"/>
      <c r="H109" s="161"/>
      <c r="I109" s="161"/>
      <c r="J109" s="162">
        <f>J233</f>
        <v>0</v>
      </c>
      <c r="K109" s="159"/>
      <c r="L109" s="163"/>
    </row>
    <row r="110" spans="2:12" s="10" customFormat="1" ht="19.899999999999999" customHeight="1">
      <c r="B110" s="158"/>
      <c r="C110" s="159"/>
      <c r="D110" s="160" t="s">
        <v>120</v>
      </c>
      <c r="E110" s="161"/>
      <c r="F110" s="161"/>
      <c r="G110" s="161"/>
      <c r="H110" s="161"/>
      <c r="I110" s="161"/>
      <c r="J110" s="162">
        <f>J239</f>
        <v>0</v>
      </c>
      <c r="K110" s="159"/>
      <c r="L110" s="163"/>
    </row>
    <row r="111" spans="2:12" s="9" customFormat="1" ht="24.95" customHeight="1">
      <c r="B111" s="152"/>
      <c r="C111" s="153"/>
      <c r="D111" s="154" t="s">
        <v>121</v>
      </c>
      <c r="E111" s="155"/>
      <c r="F111" s="155"/>
      <c r="G111" s="155"/>
      <c r="H111" s="155"/>
      <c r="I111" s="155"/>
      <c r="J111" s="156">
        <f>J243</f>
        <v>0</v>
      </c>
      <c r="K111" s="153"/>
      <c r="L111" s="157"/>
    </row>
    <row r="112" spans="2:12" s="9" customFormat="1" ht="24.95" customHeight="1">
      <c r="B112" s="152"/>
      <c r="C112" s="153"/>
      <c r="D112" s="154" t="s">
        <v>122</v>
      </c>
      <c r="E112" s="155"/>
      <c r="F112" s="155"/>
      <c r="G112" s="155"/>
      <c r="H112" s="155"/>
      <c r="I112" s="155"/>
      <c r="J112" s="156">
        <f>J246</f>
        <v>0</v>
      </c>
      <c r="K112" s="153"/>
      <c r="L112" s="157"/>
    </row>
    <row r="113" spans="1:31" s="2" customFormat="1" ht="21.7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5" customHeight="1">
      <c r="A118" s="31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5" customHeight="1">
      <c r="A119" s="31"/>
      <c r="B119" s="32"/>
      <c r="C119" s="20" t="s">
        <v>123</v>
      </c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15</v>
      </c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74" t="str">
        <f>E7</f>
        <v>Obnova zázemia Steel aréna Košice</v>
      </c>
      <c r="F122" s="275"/>
      <c r="G122" s="275"/>
      <c r="H122" s="275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99</v>
      </c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6.5" customHeight="1">
      <c r="A124" s="31"/>
      <c r="B124" s="32"/>
      <c r="C124" s="33"/>
      <c r="D124" s="33"/>
      <c r="E124" s="223" t="str">
        <f>E9</f>
        <v>05 - Obnova sociálnych zariadení 1.PP</v>
      </c>
      <c r="F124" s="276"/>
      <c r="G124" s="276"/>
      <c r="H124" s="276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19</v>
      </c>
      <c r="D126" s="33"/>
      <c r="E126" s="33"/>
      <c r="F126" s="24" t="str">
        <f>F12</f>
        <v xml:space="preserve"> </v>
      </c>
      <c r="G126" s="33"/>
      <c r="H126" s="33"/>
      <c r="I126" s="26" t="s">
        <v>21</v>
      </c>
      <c r="J126" s="67" t="str">
        <f>IF(J12="","",J12)</f>
        <v>27. 1. 2023</v>
      </c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23</v>
      </c>
      <c r="D128" s="33"/>
      <c r="E128" s="33"/>
      <c r="F128" s="24" t="str">
        <f>E15</f>
        <v xml:space="preserve"> </v>
      </c>
      <c r="G128" s="33"/>
      <c r="H128" s="33"/>
      <c r="I128" s="26" t="s">
        <v>28</v>
      </c>
      <c r="J128" s="29" t="str">
        <f>E21</f>
        <v xml:space="preserve"> </v>
      </c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25.7" customHeight="1">
      <c r="A129" s="31"/>
      <c r="B129" s="32"/>
      <c r="C129" s="26" t="s">
        <v>26</v>
      </c>
      <c r="D129" s="33"/>
      <c r="E129" s="33"/>
      <c r="F129" s="24" t="str">
        <f>IF(E18="","",E18)</f>
        <v>Vyplň údaj</v>
      </c>
      <c r="G129" s="33"/>
      <c r="H129" s="33"/>
      <c r="I129" s="26" t="s">
        <v>30</v>
      </c>
      <c r="J129" s="29" t="str">
        <f>E24</f>
        <v>Ing. Miloš Singovszki, PhD., MBA</v>
      </c>
      <c r="K129" s="33"/>
      <c r="L129" s="52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5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64"/>
      <c r="B131" s="165"/>
      <c r="C131" s="166" t="s">
        <v>124</v>
      </c>
      <c r="D131" s="167" t="s">
        <v>58</v>
      </c>
      <c r="E131" s="167" t="s">
        <v>54</v>
      </c>
      <c r="F131" s="167" t="s">
        <v>55</v>
      </c>
      <c r="G131" s="167" t="s">
        <v>125</v>
      </c>
      <c r="H131" s="167" t="s">
        <v>126</v>
      </c>
      <c r="I131" s="167" t="s">
        <v>127</v>
      </c>
      <c r="J131" s="168" t="s">
        <v>103</v>
      </c>
      <c r="K131" s="169" t="s">
        <v>128</v>
      </c>
      <c r="L131" s="170"/>
      <c r="M131" s="76" t="s">
        <v>1</v>
      </c>
      <c r="N131" s="77" t="s">
        <v>37</v>
      </c>
      <c r="O131" s="77" t="s">
        <v>129</v>
      </c>
      <c r="P131" s="77" t="s">
        <v>130</v>
      </c>
      <c r="Q131" s="77" t="s">
        <v>131</v>
      </c>
      <c r="R131" s="77" t="s">
        <v>132</v>
      </c>
      <c r="S131" s="77" t="s">
        <v>133</v>
      </c>
      <c r="T131" s="78" t="s">
        <v>134</v>
      </c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</row>
    <row r="132" spans="1:65" s="2" customFormat="1" ht="22.9" customHeight="1">
      <c r="A132" s="31"/>
      <c r="B132" s="32"/>
      <c r="C132" s="83" t="s">
        <v>104</v>
      </c>
      <c r="D132" s="33"/>
      <c r="E132" s="33"/>
      <c r="F132" s="33"/>
      <c r="G132" s="33"/>
      <c r="H132" s="33"/>
      <c r="I132" s="33"/>
      <c r="J132" s="171">
        <f>BK132</f>
        <v>0</v>
      </c>
      <c r="K132" s="33"/>
      <c r="L132" s="36"/>
      <c r="M132" s="79"/>
      <c r="N132" s="172"/>
      <c r="O132" s="80"/>
      <c r="P132" s="173">
        <f>P133+P162+P243+P246</f>
        <v>0</v>
      </c>
      <c r="Q132" s="80"/>
      <c r="R132" s="173">
        <f>R133+R162+R243+R246</f>
        <v>7.7642239149999996</v>
      </c>
      <c r="S132" s="80"/>
      <c r="T132" s="174">
        <f>T133+T162+T243+T246</f>
        <v>11.074109999999999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72</v>
      </c>
      <c r="AU132" s="14" t="s">
        <v>105</v>
      </c>
      <c r="BK132" s="175">
        <f>BK133+BK162+BK243+BK246</f>
        <v>0</v>
      </c>
    </row>
    <row r="133" spans="1:65" s="12" customFormat="1" ht="25.9" customHeight="1">
      <c r="B133" s="176"/>
      <c r="C133" s="177"/>
      <c r="D133" s="178" t="s">
        <v>72</v>
      </c>
      <c r="E133" s="179" t="s">
        <v>135</v>
      </c>
      <c r="F133" s="179" t="s">
        <v>136</v>
      </c>
      <c r="G133" s="177"/>
      <c r="H133" s="177"/>
      <c r="I133" s="180"/>
      <c r="J133" s="181">
        <f>BK133</f>
        <v>0</v>
      </c>
      <c r="K133" s="177"/>
      <c r="L133" s="182"/>
      <c r="M133" s="183"/>
      <c r="N133" s="184"/>
      <c r="O133" s="184"/>
      <c r="P133" s="185">
        <f>P134+P137+P145+P160</f>
        <v>0</v>
      </c>
      <c r="Q133" s="184"/>
      <c r="R133" s="185">
        <f>R134+R137+R145+R160</f>
        <v>3.6860322999999999</v>
      </c>
      <c r="S133" s="184"/>
      <c r="T133" s="186">
        <f>T134+T137+T145+T160</f>
        <v>10.4056</v>
      </c>
      <c r="AR133" s="187" t="s">
        <v>81</v>
      </c>
      <c r="AT133" s="188" t="s">
        <v>72</v>
      </c>
      <c r="AU133" s="188" t="s">
        <v>73</v>
      </c>
      <c r="AY133" s="187" t="s">
        <v>137</v>
      </c>
      <c r="BK133" s="189">
        <f>BK134+BK137+BK145+BK160</f>
        <v>0</v>
      </c>
    </row>
    <row r="134" spans="1:65" s="12" customFormat="1" ht="22.9" customHeight="1">
      <c r="B134" s="176"/>
      <c r="C134" s="177"/>
      <c r="D134" s="178" t="s">
        <v>72</v>
      </c>
      <c r="E134" s="190" t="s">
        <v>138</v>
      </c>
      <c r="F134" s="190" t="s">
        <v>139</v>
      </c>
      <c r="G134" s="177"/>
      <c r="H134" s="177"/>
      <c r="I134" s="180"/>
      <c r="J134" s="191">
        <f>BK134</f>
        <v>0</v>
      </c>
      <c r="K134" s="177"/>
      <c r="L134" s="182"/>
      <c r="M134" s="183"/>
      <c r="N134" s="184"/>
      <c r="O134" s="184"/>
      <c r="P134" s="185">
        <f>SUM(P135:P136)</f>
        <v>0</v>
      </c>
      <c r="Q134" s="184"/>
      <c r="R134" s="185">
        <f>SUM(R135:R136)</f>
        <v>0.1265191</v>
      </c>
      <c r="S134" s="184"/>
      <c r="T134" s="186">
        <f>SUM(T135:T136)</f>
        <v>0</v>
      </c>
      <c r="AR134" s="187" t="s">
        <v>81</v>
      </c>
      <c r="AT134" s="188" t="s">
        <v>72</v>
      </c>
      <c r="AU134" s="188" t="s">
        <v>81</v>
      </c>
      <c r="AY134" s="187" t="s">
        <v>137</v>
      </c>
      <c r="BK134" s="189">
        <f>SUM(BK135:BK136)</f>
        <v>0</v>
      </c>
    </row>
    <row r="135" spans="1:65" s="2" customFormat="1" ht="33" customHeight="1">
      <c r="A135" s="31"/>
      <c r="B135" s="32"/>
      <c r="C135" s="192" t="s">
        <v>81</v>
      </c>
      <c r="D135" s="192" t="s">
        <v>140</v>
      </c>
      <c r="E135" s="193" t="s">
        <v>141</v>
      </c>
      <c r="F135" s="194" t="s">
        <v>142</v>
      </c>
      <c r="G135" s="195" t="s">
        <v>143</v>
      </c>
      <c r="H135" s="196">
        <v>3.4</v>
      </c>
      <c r="I135" s="197"/>
      <c r="J135" s="198">
        <f>ROUND(I135*H135,2)</f>
        <v>0</v>
      </c>
      <c r="K135" s="199"/>
      <c r="L135" s="36"/>
      <c r="M135" s="200" t="s">
        <v>1</v>
      </c>
      <c r="N135" s="201" t="s">
        <v>39</v>
      </c>
      <c r="O135" s="72"/>
      <c r="P135" s="202">
        <f>O135*H135</f>
        <v>0</v>
      </c>
      <c r="Q135" s="202">
        <v>2.1235E-3</v>
      </c>
      <c r="R135" s="202">
        <f>Q135*H135</f>
        <v>7.2198999999999996E-3</v>
      </c>
      <c r="S135" s="202">
        <v>0</v>
      </c>
      <c r="T135" s="203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144</v>
      </c>
      <c r="AT135" s="204" t="s">
        <v>140</v>
      </c>
      <c r="AU135" s="204" t="s">
        <v>145</v>
      </c>
      <c r="AY135" s="14" t="s">
        <v>137</v>
      </c>
      <c r="BE135" s="205">
        <f>IF(N135="základná",J135,0)</f>
        <v>0</v>
      </c>
      <c r="BF135" s="205">
        <f>IF(N135="znížená",J135,0)</f>
        <v>0</v>
      </c>
      <c r="BG135" s="205">
        <f>IF(N135="zákl. prenesená",J135,0)</f>
        <v>0</v>
      </c>
      <c r="BH135" s="205">
        <f>IF(N135="zníž. prenesená",J135,0)</f>
        <v>0</v>
      </c>
      <c r="BI135" s="205">
        <f>IF(N135="nulová",J135,0)</f>
        <v>0</v>
      </c>
      <c r="BJ135" s="14" t="s">
        <v>145</v>
      </c>
      <c r="BK135" s="205">
        <f>ROUND(I135*H135,2)</f>
        <v>0</v>
      </c>
      <c r="BL135" s="14" t="s">
        <v>144</v>
      </c>
      <c r="BM135" s="204" t="s">
        <v>880</v>
      </c>
    </row>
    <row r="136" spans="1:65" s="2" customFormat="1" ht="24.2" customHeight="1">
      <c r="A136" s="31"/>
      <c r="B136" s="32"/>
      <c r="C136" s="206" t="s">
        <v>145</v>
      </c>
      <c r="D136" s="206" t="s">
        <v>147</v>
      </c>
      <c r="E136" s="207" t="s">
        <v>148</v>
      </c>
      <c r="F136" s="208" t="s">
        <v>149</v>
      </c>
      <c r="G136" s="209" t="s">
        <v>143</v>
      </c>
      <c r="H136" s="210">
        <v>3.468</v>
      </c>
      <c r="I136" s="211"/>
      <c r="J136" s="212">
        <f>ROUND(I136*H136,2)</f>
        <v>0</v>
      </c>
      <c r="K136" s="213"/>
      <c r="L136" s="214"/>
      <c r="M136" s="215" t="s">
        <v>1</v>
      </c>
      <c r="N136" s="216" t="s">
        <v>39</v>
      </c>
      <c r="O136" s="72"/>
      <c r="P136" s="202">
        <f>O136*H136</f>
        <v>0</v>
      </c>
      <c r="Q136" s="202">
        <v>3.44E-2</v>
      </c>
      <c r="R136" s="202">
        <f>Q136*H136</f>
        <v>0.11929919999999999</v>
      </c>
      <c r="S136" s="202">
        <v>0</v>
      </c>
      <c r="T136" s="203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150</v>
      </c>
      <c r="AT136" s="204" t="s">
        <v>147</v>
      </c>
      <c r="AU136" s="204" t="s">
        <v>145</v>
      </c>
      <c r="AY136" s="14" t="s">
        <v>137</v>
      </c>
      <c r="BE136" s="205">
        <f>IF(N136="základná",J136,0)</f>
        <v>0</v>
      </c>
      <c r="BF136" s="205">
        <f>IF(N136="znížená",J136,0)</f>
        <v>0</v>
      </c>
      <c r="BG136" s="205">
        <f>IF(N136="zákl. prenesená",J136,0)</f>
        <v>0</v>
      </c>
      <c r="BH136" s="205">
        <f>IF(N136="zníž. prenesená",J136,0)</f>
        <v>0</v>
      </c>
      <c r="BI136" s="205">
        <f>IF(N136="nulová",J136,0)</f>
        <v>0</v>
      </c>
      <c r="BJ136" s="14" t="s">
        <v>145</v>
      </c>
      <c r="BK136" s="205">
        <f>ROUND(I136*H136,2)</f>
        <v>0</v>
      </c>
      <c r="BL136" s="14" t="s">
        <v>144</v>
      </c>
      <c r="BM136" s="204" t="s">
        <v>881</v>
      </c>
    </row>
    <row r="137" spans="1:65" s="12" customFormat="1" ht="22.9" customHeight="1">
      <c r="B137" s="176"/>
      <c r="C137" s="177"/>
      <c r="D137" s="178" t="s">
        <v>72</v>
      </c>
      <c r="E137" s="190" t="s">
        <v>152</v>
      </c>
      <c r="F137" s="190" t="s">
        <v>153</v>
      </c>
      <c r="G137" s="177"/>
      <c r="H137" s="177"/>
      <c r="I137" s="180"/>
      <c r="J137" s="191">
        <f>BK137</f>
        <v>0</v>
      </c>
      <c r="K137" s="177"/>
      <c r="L137" s="182"/>
      <c r="M137" s="183"/>
      <c r="N137" s="184"/>
      <c r="O137" s="184"/>
      <c r="P137" s="185">
        <f>SUM(P138:P144)</f>
        <v>0</v>
      </c>
      <c r="Q137" s="184"/>
      <c r="R137" s="185">
        <f>SUM(R138:R144)</f>
        <v>3.4443131999999999</v>
      </c>
      <c r="S137" s="184"/>
      <c r="T137" s="186">
        <f>SUM(T138:T144)</f>
        <v>0</v>
      </c>
      <c r="AR137" s="187" t="s">
        <v>81</v>
      </c>
      <c r="AT137" s="188" t="s">
        <v>72</v>
      </c>
      <c r="AU137" s="188" t="s">
        <v>81</v>
      </c>
      <c r="AY137" s="187" t="s">
        <v>137</v>
      </c>
      <c r="BK137" s="189">
        <f>SUM(BK138:BK144)</f>
        <v>0</v>
      </c>
    </row>
    <row r="138" spans="1:65" s="2" customFormat="1" ht="33" customHeight="1">
      <c r="A138" s="31"/>
      <c r="B138" s="32"/>
      <c r="C138" s="192" t="s">
        <v>594</v>
      </c>
      <c r="D138" s="192" t="s">
        <v>140</v>
      </c>
      <c r="E138" s="193" t="s">
        <v>155</v>
      </c>
      <c r="F138" s="194" t="s">
        <v>156</v>
      </c>
      <c r="G138" s="195" t="s">
        <v>143</v>
      </c>
      <c r="H138" s="196">
        <v>110.2</v>
      </c>
      <c r="I138" s="197"/>
      <c r="J138" s="198">
        <f t="shared" ref="J138:J144" si="0">ROUND(I138*H138,2)</f>
        <v>0</v>
      </c>
      <c r="K138" s="199"/>
      <c r="L138" s="36"/>
      <c r="M138" s="200" t="s">
        <v>1</v>
      </c>
      <c r="N138" s="201" t="s">
        <v>39</v>
      </c>
      <c r="O138" s="72"/>
      <c r="P138" s="202">
        <f t="shared" ref="P138:P144" si="1">O138*H138</f>
        <v>0</v>
      </c>
      <c r="Q138" s="202">
        <v>1.899E-2</v>
      </c>
      <c r="R138" s="202">
        <f t="shared" ref="R138:R144" si="2">Q138*H138</f>
        <v>2.0926979999999999</v>
      </c>
      <c r="S138" s="202">
        <v>0</v>
      </c>
      <c r="T138" s="203">
        <f t="shared" ref="T138:T144" si="3"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144</v>
      </c>
      <c r="AT138" s="204" t="s">
        <v>140</v>
      </c>
      <c r="AU138" s="204" t="s">
        <v>145</v>
      </c>
      <c r="AY138" s="14" t="s">
        <v>137</v>
      </c>
      <c r="BE138" s="205">
        <f t="shared" ref="BE138:BE144" si="4">IF(N138="základná",J138,0)</f>
        <v>0</v>
      </c>
      <c r="BF138" s="205">
        <f t="shared" ref="BF138:BF144" si="5">IF(N138="znížená",J138,0)</f>
        <v>0</v>
      </c>
      <c r="BG138" s="205">
        <f t="shared" ref="BG138:BG144" si="6">IF(N138="zákl. prenesená",J138,0)</f>
        <v>0</v>
      </c>
      <c r="BH138" s="205">
        <f t="shared" ref="BH138:BH144" si="7">IF(N138="zníž. prenesená",J138,0)</f>
        <v>0</v>
      </c>
      <c r="BI138" s="205">
        <f t="shared" ref="BI138:BI144" si="8">IF(N138="nulová",J138,0)</f>
        <v>0</v>
      </c>
      <c r="BJ138" s="14" t="s">
        <v>145</v>
      </c>
      <c r="BK138" s="205">
        <f t="shared" ref="BK138:BK144" si="9">ROUND(I138*H138,2)</f>
        <v>0</v>
      </c>
      <c r="BL138" s="14" t="s">
        <v>144</v>
      </c>
      <c r="BM138" s="204" t="s">
        <v>882</v>
      </c>
    </row>
    <row r="139" spans="1:65" s="2" customFormat="1" ht="24.2" customHeight="1">
      <c r="A139" s="31"/>
      <c r="B139" s="32"/>
      <c r="C139" s="192" t="s">
        <v>144</v>
      </c>
      <c r="D139" s="192" t="s">
        <v>140</v>
      </c>
      <c r="E139" s="193" t="s">
        <v>158</v>
      </c>
      <c r="F139" s="194" t="s">
        <v>159</v>
      </c>
      <c r="G139" s="195" t="s">
        <v>143</v>
      </c>
      <c r="H139" s="196">
        <v>110.2</v>
      </c>
      <c r="I139" s="197"/>
      <c r="J139" s="198">
        <f t="shared" si="0"/>
        <v>0</v>
      </c>
      <c r="K139" s="199"/>
      <c r="L139" s="36"/>
      <c r="M139" s="200" t="s">
        <v>1</v>
      </c>
      <c r="N139" s="201" t="s">
        <v>39</v>
      </c>
      <c r="O139" s="72"/>
      <c r="P139" s="202">
        <f t="shared" si="1"/>
        <v>0</v>
      </c>
      <c r="Q139" s="202">
        <v>2.2499999999999999E-4</v>
      </c>
      <c r="R139" s="202">
        <f t="shared" si="2"/>
        <v>2.4795000000000001E-2</v>
      </c>
      <c r="S139" s="202">
        <v>0</v>
      </c>
      <c r="T139" s="20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144</v>
      </c>
      <c r="AT139" s="204" t="s">
        <v>140</v>
      </c>
      <c r="AU139" s="204" t="s">
        <v>145</v>
      </c>
      <c r="AY139" s="14" t="s">
        <v>137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4" t="s">
        <v>145</v>
      </c>
      <c r="BK139" s="205">
        <f t="shared" si="9"/>
        <v>0</v>
      </c>
      <c r="BL139" s="14" t="s">
        <v>144</v>
      </c>
      <c r="BM139" s="204" t="s">
        <v>765</v>
      </c>
    </row>
    <row r="140" spans="1:65" s="2" customFormat="1" ht="24.2" customHeight="1">
      <c r="A140" s="31"/>
      <c r="B140" s="32"/>
      <c r="C140" s="192" t="s">
        <v>161</v>
      </c>
      <c r="D140" s="192" t="s">
        <v>140</v>
      </c>
      <c r="E140" s="193" t="s">
        <v>162</v>
      </c>
      <c r="F140" s="194" t="s">
        <v>163</v>
      </c>
      <c r="G140" s="195" t="s">
        <v>143</v>
      </c>
      <c r="H140" s="196">
        <v>110.2</v>
      </c>
      <c r="I140" s="197"/>
      <c r="J140" s="198">
        <f t="shared" si="0"/>
        <v>0</v>
      </c>
      <c r="K140" s="199"/>
      <c r="L140" s="36"/>
      <c r="M140" s="200" t="s">
        <v>1</v>
      </c>
      <c r="N140" s="201" t="s">
        <v>39</v>
      </c>
      <c r="O140" s="72"/>
      <c r="P140" s="202">
        <f t="shared" si="1"/>
        <v>0</v>
      </c>
      <c r="Q140" s="202">
        <v>4.9350000000000002E-3</v>
      </c>
      <c r="R140" s="202">
        <f t="shared" si="2"/>
        <v>0.54383700000000001</v>
      </c>
      <c r="S140" s="202">
        <v>0</v>
      </c>
      <c r="T140" s="20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144</v>
      </c>
      <c r="AT140" s="204" t="s">
        <v>140</v>
      </c>
      <c r="AU140" s="204" t="s">
        <v>145</v>
      </c>
      <c r="AY140" s="14" t="s">
        <v>137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4" t="s">
        <v>145</v>
      </c>
      <c r="BK140" s="205">
        <f t="shared" si="9"/>
        <v>0</v>
      </c>
      <c r="BL140" s="14" t="s">
        <v>144</v>
      </c>
      <c r="BM140" s="204" t="s">
        <v>766</v>
      </c>
    </row>
    <row r="141" spans="1:65" s="2" customFormat="1" ht="24.2" customHeight="1">
      <c r="A141" s="31"/>
      <c r="B141" s="32"/>
      <c r="C141" s="192" t="s">
        <v>152</v>
      </c>
      <c r="D141" s="192" t="s">
        <v>140</v>
      </c>
      <c r="E141" s="193" t="s">
        <v>165</v>
      </c>
      <c r="F141" s="194" t="s">
        <v>166</v>
      </c>
      <c r="G141" s="195" t="s">
        <v>143</v>
      </c>
      <c r="H141" s="196">
        <v>6.8</v>
      </c>
      <c r="I141" s="197"/>
      <c r="J141" s="198">
        <f t="shared" si="0"/>
        <v>0</v>
      </c>
      <c r="K141" s="199"/>
      <c r="L141" s="36"/>
      <c r="M141" s="200" t="s">
        <v>1</v>
      </c>
      <c r="N141" s="201" t="s">
        <v>39</v>
      </c>
      <c r="O141" s="72"/>
      <c r="P141" s="202">
        <f t="shared" si="1"/>
        <v>0</v>
      </c>
      <c r="Q141" s="202">
        <v>5.1539999999999997E-3</v>
      </c>
      <c r="R141" s="202">
        <f t="shared" si="2"/>
        <v>3.5047200000000001E-2</v>
      </c>
      <c r="S141" s="202">
        <v>0</v>
      </c>
      <c r="T141" s="20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144</v>
      </c>
      <c r="AT141" s="204" t="s">
        <v>140</v>
      </c>
      <c r="AU141" s="204" t="s">
        <v>145</v>
      </c>
      <c r="AY141" s="14" t="s">
        <v>137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4" t="s">
        <v>145</v>
      </c>
      <c r="BK141" s="205">
        <f t="shared" si="9"/>
        <v>0</v>
      </c>
      <c r="BL141" s="14" t="s">
        <v>144</v>
      </c>
      <c r="BM141" s="204" t="s">
        <v>883</v>
      </c>
    </row>
    <row r="142" spans="1:65" s="2" customFormat="1" ht="24.2" customHeight="1">
      <c r="A142" s="31"/>
      <c r="B142" s="32"/>
      <c r="C142" s="192" t="s">
        <v>168</v>
      </c>
      <c r="D142" s="192" t="s">
        <v>140</v>
      </c>
      <c r="E142" s="193" t="s">
        <v>169</v>
      </c>
      <c r="F142" s="194" t="s">
        <v>170</v>
      </c>
      <c r="G142" s="195" t="s">
        <v>143</v>
      </c>
      <c r="H142" s="196">
        <v>21.2</v>
      </c>
      <c r="I142" s="197"/>
      <c r="J142" s="198">
        <f t="shared" si="0"/>
        <v>0</v>
      </c>
      <c r="K142" s="199"/>
      <c r="L142" s="36"/>
      <c r="M142" s="200" t="s">
        <v>1</v>
      </c>
      <c r="N142" s="201" t="s">
        <v>39</v>
      </c>
      <c r="O142" s="72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144</v>
      </c>
      <c r="AT142" s="204" t="s">
        <v>140</v>
      </c>
      <c r="AU142" s="204" t="s">
        <v>145</v>
      </c>
      <c r="AY142" s="14" t="s">
        <v>137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4" t="s">
        <v>145</v>
      </c>
      <c r="BK142" s="205">
        <f t="shared" si="9"/>
        <v>0</v>
      </c>
      <c r="BL142" s="14" t="s">
        <v>144</v>
      </c>
      <c r="BM142" s="204" t="s">
        <v>767</v>
      </c>
    </row>
    <row r="143" spans="1:65" s="2" customFormat="1" ht="24.2" customHeight="1">
      <c r="A143" s="31"/>
      <c r="B143" s="32"/>
      <c r="C143" s="206" t="s">
        <v>150</v>
      </c>
      <c r="D143" s="206" t="s">
        <v>147</v>
      </c>
      <c r="E143" s="207" t="s">
        <v>172</v>
      </c>
      <c r="F143" s="208" t="s">
        <v>173</v>
      </c>
      <c r="G143" s="209" t="s">
        <v>174</v>
      </c>
      <c r="H143" s="210">
        <v>12.72</v>
      </c>
      <c r="I143" s="211"/>
      <c r="J143" s="212">
        <f t="shared" si="0"/>
        <v>0</v>
      </c>
      <c r="K143" s="213"/>
      <c r="L143" s="214"/>
      <c r="M143" s="215" t="s">
        <v>1</v>
      </c>
      <c r="N143" s="216" t="s">
        <v>39</v>
      </c>
      <c r="O143" s="72"/>
      <c r="P143" s="202">
        <f t="shared" si="1"/>
        <v>0</v>
      </c>
      <c r="Q143" s="202">
        <v>1E-3</v>
      </c>
      <c r="R143" s="202">
        <f t="shared" si="2"/>
        <v>1.272E-2</v>
      </c>
      <c r="S143" s="202">
        <v>0</v>
      </c>
      <c r="T143" s="20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150</v>
      </c>
      <c r="AT143" s="204" t="s">
        <v>147</v>
      </c>
      <c r="AU143" s="204" t="s">
        <v>145</v>
      </c>
      <c r="AY143" s="14" t="s">
        <v>137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4" t="s">
        <v>145</v>
      </c>
      <c r="BK143" s="205">
        <f t="shared" si="9"/>
        <v>0</v>
      </c>
      <c r="BL143" s="14" t="s">
        <v>144</v>
      </c>
      <c r="BM143" s="204" t="s">
        <v>768</v>
      </c>
    </row>
    <row r="144" spans="1:65" s="2" customFormat="1" ht="24.2" customHeight="1">
      <c r="A144" s="31"/>
      <c r="B144" s="32"/>
      <c r="C144" s="192" t="s">
        <v>588</v>
      </c>
      <c r="D144" s="192" t="s">
        <v>140</v>
      </c>
      <c r="E144" s="193" t="s">
        <v>177</v>
      </c>
      <c r="F144" s="194" t="s">
        <v>178</v>
      </c>
      <c r="G144" s="195" t="s">
        <v>143</v>
      </c>
      <c r="H144" s="196">
        <v>21.2</v>
      </c>
      <c r="I144" s="197"/>
      <c r="J144" s="198">
        <f t="shared" si="0"/>
        <v>0</v>
      </c>
      <c r="K144" s="199"/>
      <c r="L144" s="36"/>
      <c r="M144" s="200" t="s">
        <v>1</v>
      </c>
      <c r="N144" s="201" t="s">
        <v>39</v>
      </c>
      <c r="O144" s="72"/>
      <c r="P144" s="202">
        <f t="shared" si="1"/>
        <v>0</v>
      </c>
      <c r="Q144" s="202">
        <v>3.4680000000000002E-2</v>
      </c>
      <c r="R144" s="202">
        <f t="shared" si="2"/>
        <v>0.73521599999999998</v>
      </c>
      <c r="S144" s="202">
        <v>0</v>
      </c>
      <c r="T144" s="20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144</v>
      </c>
      <c r="AT144" s="204" t="s">
        <v>140</v>
      </c>
      <c r="AU144" s="204" t="s">
        <v>145</v>
      </c>
      <c r="AY144" s="14" t="s">
        <v>137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4" t="s">
        <v>145</v>
      </c>
      <c r="BK144" s="205">
        <f t="shared" si="9"/>
        <v>0</v>
      </c>
      <c r="BL144" s="14" t="s">
        <v>144</v>
      </c>
      <c r="BM144" s="204" t="s">
        <v>884</v>
      </c>
    </row>
    <row r="145" spans="1:65" s="12" customFormat="1" ht="22.9" customHeight="1">
      <c r="B145" s="176"/>
      <c r="C145" s="177"/>
      <c r="D145" s="178" t="s">
        <v>72</v>
      </c>
      <c r="E145" s="190" t="s">
        <v>180</v>
      </c>
      <c r="F145" s="190" t="s">
        <v>181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SUM(P146:P159)</f>
        <v>0</v>
      </c>
      <c r="Q145" s="184"/>
      <c r="R145" s="185">
        <f>SUM(R146:R159)</f>
        <v>0.1152</v>
      </c>
      <c r="S145" s="184"/>
      <c r="T145" s="186">
        <f>SUM(T146:T159)</f>
        <v>10.4056</v>
      </c>
      <c r="AR145" s="187" t="s">
        <v>81</v>
      </c>
      <c r="AT145" s="188" t="s">
        <v>72</v>
      </c>
      <c r="AU145" s="188" t="s">
        <v>81</v>
      </c>
      <c r="AY145" s="187" t="s">
        <v>137</v>
      </c>
      <c r="BK145" s="189">
        <f>SUM(BK146:BK159)</f>
        <v>0</v>
      </c>
    </row>
    <row r="146" spans="1:65" s="2" customFormat="1" ht="16.5" customHeight="1">
      <c r="A146" s="31"/>
      <c r="B146" s="32"/>
      <c r="C146" s="192" t="s">
        <v>186</v>
      </c>
      <c r="D146" s="192" t="s">
        <v>140</v>
      </c>
      <c r="E146" s="193" t="s">
        <v>191</v>
      </c>
      <c r="F146" s="194" t="s">
        <v>192</v>
      </c>
      <c r="G146" s="195" t="s">
        <v>143</v>
      </c>
      <c r="H146" s="196">
        <v>21.2</v>
      </c>
      <c r="I146" s="197"/>
      <c r="J146" s="198">
        <f t="shared" ref="J146:J159" si="10">ROUND(I146*H146,2)</f>
        <v>0</v>
      </c>
      <c r="K146" s="199"/>
      <c r="L146" s="36"/>
      <c r="M146" s="200" t="s">
        <v>1</v>
      </c>
      <c r="N146" s="201" t="s">
        <v>39</v>
      </c>
      <c r="O146" s="72"/>
      <c r="P146" s="202">
        <f t="shared" ref="P146:P159" si="11">O146*H146</f>
        <v>0</v>
      </c>
      <c r="Q146" s="202">
        <v>0</v>
      </c>
      <c r="R146" s="202">
        <f t="shared" ref="R146:R159" si="12">Q146*H146</f>
        <v>0</v>
      </c>
      <c r="S146" s="202">
        <v>0</v>
      </c>
      <c r="T146" s="203">
        <f t="shared" ref="T146:T159" si="13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193</v>
      </c>
      <c r="AT146" s="204" t="s">
        <v>140</v>
      </c>
      <c r="AU146" s="204" t="s">
        <v>145</v>
      </c>
      <c r="AY146" s="14" t="s">
        <v>137</v>
      </c>
      <c r="BE146" s="205">
        <f t="shared" ref="BE146:BE159" si="14">IF(N146="základná",J146,0)</f>
        <v>0</v>
      </c>
      <c r="BF146" s="205">
        <f t="shared" ref="BF146:BF159" si="15">IF(N146="znížená",J146,0)</f>
        <v>0</v>
      </c>
      <c r="BG146" s="205">
        <f t="shared" ref="BG146:BG159" si="16">IF(N146="zákl. prenesená",J146,0)</f>
        <v>0</v>
      </c>
      <c r="BH146" s="205">
        <f t="shared" ref="BH146:BH159" si="17">IF(N146="zníž. prenesená",J146,0)</f>
        <v>0</v>
      </c>
      <c r="BI146" s="205">
        <f t="shared" ref="BI146:BI159" si="18">IF(N146="nulová",J146,0)</f>
        <v>0</v>
      </c>
      <c r="BJ146" s="14" t="s">
        <v>145</v>
      </c>
      <c r="BK146" s="205">
        <f t="shared" ref="BK146:BK159" si="19">ROUND(I146*H146,2)</f>
        <v>0</v>
      </c>
      <c r="BL146" s="14" t="s">
        <v>193</v>
      </c>
      <c r="BM146" s="204" t="s">
        <v>770</v>
      </c>
    </row>
    <row r="147" spans="1:65" s="2" customFormat="1" ht="24.2" customHeight="1">
      <c r="A147" s="31"/>
      <c r="B147" s="32"/>
      <c r="C147" s="192" t="s">
        <v>555</v>
      </c>
      <c r="D147" s="192" t="s">
        <v>140</v>
      </c>
      <c r="E147" s="193" t="s">
        <v>183</v>
      </c>
      <c r="F147" s="194" t="s">
        <v>184</v>
      </c>
      <c r="G147" s="195" t="s">
        <v>143</v>
      </c>
      <c r="H147" s="196">
        <v>60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39</v>
      </c>
      <c r="O147" s="72"/>
      <c r="P147" s="202">
        <f t="shared" si="11"/>
        <v>0</v>
      </c>
      <c r="Q147" s="202">
        <v>1.92E-3</v>
      </c>
      <c r="R147" s="202">
        <f t="shared" si="12"/>
        <v>0.1152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144</v>
      </c>
      <c r="AT147" s="204" t="s">
        <v>140</v>
      </c>
      <c r="AU147" s="204" t="s">
        <v>145</v>
      </c>
      <c r="AY147" s="14" t="s">
        <v>137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145</v>
      </c>
      <c r="BK147" s="205">
        <f t="shared" si="19"/>
        <v>0</v>
      </c>
      <c r="BL147" s="14" t="s">
        <v>144</v>
      </c>
      <c r="BM147" s="204" t="s">
        <v>885</v>
      </c>
    </row>
    <row r="148" spans="1:65" s="2" customFormat="1" ht="16.5" customHeight="1">
      <c r="A148" s="31"/>
      <c r="B148" s="32"/>
      <c r="C148" s="192" t="s">
        <v>190</v>
      </c>
      <c r="D148" s="192" t="s">
        <v>140</v>
      </c>
      <c r="E148" s="193" t="s">
        <v>187</v>
      </c>
      <c r="F148" s="194" t="s">
        <v>188</v>
      </c>
      <c r="G148" s="195" t="s">
        <v>143</v>
      </c>
      <c r="H148" s="196">
        <v>30</v>
      </c>
      <c r="I148" s="197"/>
      <c r="J148" s="198">
        <f t="shared" si="10"/>
        <v>0</v>
      </c>
      <c r="K148" s="199"/>
      <c r="L148" s="36"/>
      <c r="M148" s="200" t="s">
        <v>1</v>
      </c>
      <c r="N148" s="201" t="s">
        <v>39</v>
      </c>
      <c r="O148" s="72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144</v>
      </c>
      <c r="AT148" s="204" t="s">
        <v>140</v>
      </c>
      <c r="AU148" s="204" t="s">
        <v>145</v>
      </c>
      <c r="AY148" s="14" t="s">
        <v>137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145</v>
      </c>
      <c r="BK148" s="205">
        <f t="shared" si="19"/>
        <v>0</v>
      </c>
      <c r="BL148" s="14" t="s">
        <v>144</v>
      </c>
      <c r="BM148" s="204" t="s">
        <v>772</v>
      </c>
    </row>
    <row r="149" spans="1:65" s="2" customFormat="1" ht="33" customHeight="1">
      <c r="A149" s="31"/>
      <c r="B149" s="32"/>
      <c r="C149" s="192" t="s">
        <v>195</v>
      </c>
      <c r="D149" s="192" t="s">
        <v>140</v>
      </c>
      <c r="E149" s="193" t="s">
        <v>196</v>
      </c>
      <c r="F149" s="194" t="s">
        <v>197</v>
      </c>
      <c r="G149" s="195" t="s">
        <v>143</v>
      </c>
      <c r="H149" s="196">
        <v>21.2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39</v>
      </c>
      <c r="O149" s="72"/>
      <c r="P149" s="202">
        <f t="shared" si="11"/>
        <v>0</v>
      </c>
      <c r="Q149" s="202">
        <v>0</v>
      </c>
      <c r="R149" s="202">
        <f t="shared" si="12"/>
        <v>0</v>
      </c>
      <c r="S149" s="202">
        <v>0.02</v>
      </c>
      <c r="T149" s="203">
        <f t="shared" si="13"/>
        <v>0.42399999999999999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144</v>
      </c>
      <c r="AT149" s="204" t="s">
        <v>140</v>
      </c>
      <c r="AU149" s="204" t="s">
        <v>145</v>
      </c>
      <c r="AY149" s="14" t="s">
        <v>137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145</v>
      </c>
      <c r="BK149" s="205">
        <f t="shared" si="19"/>
        <v>0</v>
      </c>
      <c r="BL149" s="14" t="s">
        <v>144</v>
      </c>
      <c r="BM149" s="204" t="s">
        <v>773</v>
      </c>
    </row>
    <row r="150" spans="1:65" s="2" customFormat="1" ht="24.2" customHeight="1">
      <c r="A150" s="31"/>
      <c r="B150" s="32"/>
      <c r="C150" s="192" t="s">
        <v>199</v>
      </c>
      <c r="D150" s="192" t="s">
        <v>140</v>
      </c>
      <c r="E150" s="193" t="s">
        <v>200</v>
      </c>
      <c r="F150" s="194" t="s">
        <v>201</v>
      </c>
      <c r="G150" s="195" t="s">
        <v>202</v>
      </c>
      <c r="H150" s="196">
        <v>11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39</v>
      </c>
      <c r="O150" s="72"/>
      <c r="P150" s="202">
        <f t="shared" si="11"/>
        <v>0</v>
      </c>
      <c r="Q150" s="202">
        <v>0</v>
      </c>
      <c r="R150" s="202">
        <f t="shared" si="12"/>
        <v>0</v>
      </c>
      <c r="S150" s="202">
        <v>2.4E-2</v>
      </c>
      <c r="T150" s="203">
        <f t="shared" si="13"/>
        <v>0.26400000000000001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144</v>
      </c>
      <c r="AT150" s="204" t="s">
        <v>140</v>
      </c>
      <c r="AU150" s="204" t="s">
        <v>145</v>
      </c>
      <c r="AY150" s="14" t="s">
        <v>137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145</v>
      </c>
      <c r="BK150" s="205">
        <f t="shared" si="19"/>
        <v>0</v>
      </c>
      <c r="BL150" s="14" t="s">
        <v>144</v>
      </c>
      <c r="BM150" s="204" t="s">
        <v>774</v>
      </c>
    </row>
    <row r="151" spans="1:65" s="2" customFormat="1" ht="24.2" customHeight="1">
      <c r="A151" s="31"/>
      <c r="B151" s="32"/>
      <c r="C151" s="192" t="s">
        <v>204</v>
      </c>
      <c r="D151" s="192" t="s">
        <v>140</v>
      </c>
      <c r="E151" s="193" t="s">
        <v>205</v>
      </c>
      <c r="F151" s="194" t="s">
        <v>206</v>
      </c>
      <c r="G151" s="195" t="s">
        <v>207</v>
      </c>
      <c r="H151" s="196">
        <v>5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39</v>
      </c>
      <c r="O151" s="72"/>
      <c r="P151" s="202">
        <f t="shared" si="11"/>
        <v>0</v>
      </c>
      <c r="Q151" s="202">
        <v>0</v>
      </c>
      <c r="R151" s="202">
        <f t="shared" si="12"/>
        <v>0</v>
      </c>
      <c r="S151" s="202">
        <v>4.0000000000000001E-3</v>
      </c>
      <c r="T151" s="203">
        <f t="shared" si="13"/>
        <v>0.02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144</v>
      </c>
      <c r="AT151" s="204" t="s">
        <v>140</v>
      </c>
      <c r="AU151" s="204" t="s">
        <v>145</v>
      </c>
      <c r="AY151" s="14" t="s">
        <v>137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145</v>
      </c>
      <c r="BK151" s="205">
        <f t="shared" si="19"/>
        <v>0</v>
      </c>
      <c r="BL151" s="14" t="s">
        <v>144</v>
      </c>
      <c r="BM151" s="204" t="s">
        <v>775</v>
      </c>
    </row>
    <row r="152" spans="1:65" s="2" customFormat="1" ht="33" customHeight="1">
      <c r="A152" s="31"/>
      <c r="B152" s="32"/>
      <c r="C152" s="192" t="s">
        <v>600</v>
      </c>
      <c r="D152" s="192" t="s">
        <v>140</v>
      </c>
      <c r="E152" s="193" t="s">
        <v>210</v>
      </c>
      <c r="F152" s="194" t="s">
        <v>211</v>
      </c>
      <c r="G152" s="195" t="s">
        <v>143</v>
      </c>
      <c r="H152" s="196">
        <v>110.2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39</v>
      </c>
      <c r="O152" s="72"/>
      <c r="P152" s="202">
        <f t="shared" si="11"/>
        <v>0</v>
      </c>
      <c r="Q152" s="202">
        <v>0</v>
      </c>
      <c r="R152" s="202">
        <f t="shared" si="12"/>
        <v>0</v>
      </c>
      <c r="S152" s="202">
        <v>0.02</v>
      </c>
      <c r="T152" s="203">
        <f t="shared" si="13"/>
        <v>2.2040000000000002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144</v>
      </c>
      <c r="AT152" s="204" t="s">
        <v>140</v>
      </c>
      <c r="AU152" s="204" t="s">
        <v>145</v>
      </c>
      <c r="AY152" s="14" t="s">
        <v>137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145</v>
      </c>
      <c r="BK152" s="205">
        <f t="shared" si="19"/>
        <v>0</v>
      </c>
      <c r="BL152" s="14" t="s">
        <v>144</v>
      </c>
      <c r="BM152" s="204" t="s">
        <v>886</v>
      </c>
    </row>
    <row r="153" spans="1:65" s="2" customFormat="1" ht="37.9" customHeight="1">
      <c r="A153" s="31"/>
      <c r="B153" s="32"/>
      <c r="C153" s="192" t="s">
        <v>193</v>
      </c>
      <c r="D153" s="192" t="s">
        <v>140</v>
      </c>
      <c r="E153" s="193" t="s">
        <v>213</v>
      </c>
      <c r="F153" s="194" t="s">
        <v>214</v>
      </c>
      <c r="G153" s="195" t="s">
        <v>143</v>
      </c>
      <c r="H153" s="196">
        <v>110.2</v>
      </c>
      <c r="I153" s="197"/>
      <c r="J153" s="198">
        <f t="shared" si="10"/>
        <v>0</v>
      </c>
      <c r="K153" s="199"/>
      <c r="L153" s="36"/>
      <c r="M153" s="200" t="s">
        <v>1</v>
      </c>
      <c r="N153" s="201" t="s">
        <v>39</v>
      </c>
      <c r="O153" s="72"/>
      <c r="P153" s="202">
        <f t="shared" si="11"/>
        <v>0</v>
      </c>
      <c r="Q153" s="202">
        <v>0</v>
      </c>
      <c r="R153" s="202">
        <f t="shared" si="12"/>
        <v>0</v>
      </c>
      <c r="S153" s="202">
        <v>6.8000000000000005E-2</v>
      </c>
      <c r="T153" s="203">
        <f t="shared" si="13"/>
        <v>7.4936000000000007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144</v>
      </c>
      <c r="AT153" s="204" t="s">
        <v>140</v>
      </c>
      <c r="AU153" s="204" t="s">
        <v>145</v>
      </c>
      <c r="AY153" s="14" t="s">
        <v>137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4" t="s">
        <v>145</v>
      </c>
      <c r="BK153" s="205">
        <f t="shared" si="19"/>
        <v>0</v>
      </c>
      <c r="BL153" s="14" t="s">
        <v>144</v>
      </c>
      <c r="BM153" s="204" t="s">
        <v>777</v>
      </c>
    </row>
    <row r="154" spans="1:65" s="2" customFormat="1" ht="21.75" customHeight="1">
      <c r="A154" s="31"/>
      <c r="B154" s="32"/>
      <c r="C154" s="192" t="s">
        <v>216</v>
      </c>
      <c r="D154" s="192" t="s">
        <v>140</v>
      </c>
      <c r="E154" s="193" t="s">
        <v>217</v>
      </c>
      <c r="F154" s="194" t="s">
        <v>218</v>
      </c>
      <c r="G154" s="195" t="s">
        <v>219</v>
      </c>
      <c r="H154" s="196">
        <v>11.074</v>
      </c>
      <c r="I154" s="197"/>
      <c r="J154" s="198">
        <f t="shared" si="10"/>
        <v>0</v>
      </c>
      <c r="K154" s="199"/>
      <c r="L154" s="36"/>
      <c r="M154" s="200" t="s">
        <v>1</v>
      </c>
      <c r="N154" s="201" t="s">
        <v>39</v>
      </c>
      <c r="O154" s="72"/>
      <c r="P154" s="202">
        <f t="shared" si="11"/>
        <v>0</v>
      </c>
      <c r="Q154" s="202">
        <v>0</v>
      </c>
      <c r="R154" s="202">
        <f t="shared" si="12"/>
        <v>0</v>
      </c>
      <c r="S154" s="202">
        <v>0</v>
      </c>
      <c r="T154" s="203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144</v>
      </c>
      <c r="AT154" s="204" t="s">
        <v>140</v>
      </c>
      <c r="AU154" s="204" t="s">
        <v>145</v>
      </c>
      <c r="AY154" s="14" t="s">
        <v>137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14" t="s">
        <v>145</v>
      </c>
      <c r="BK154" s="205">
        <f t="shared" si="19"/>
        <v>0</v>
      </c>
      <c r="BL154" s="14" t="s">
        <v>144</v>
      </c>
      <c r="BM154" s="204" t="s">
        <v>778</v>
      </c>
    </row>
    <row r="155" spans="1:65" s="2" customFormat="1" ht="24.2" customHeight="1">
      <c r="A155" s="31"/>
      <c r="B155" s="32"/>
      <c r="C155" s="192" t="s">
        <v>221</v>
      </c>
      <c r="D155" s="192" t="s">
        <v>140</v>
      </c>
      <c r="E155" s="193" t="s">
        <v>222</v>
      </c>
      <c r="F155" s="194" t="s">
        <v>223</v>
      </c>
      <c r="G155" s="195" t="s">
        <v>219</v>
      </c>
      <c r="H155" s="196">
        <v>11.074</v>
      </c>
      <c r="I155" s="197"/>
      <c r="J155" s="198">
        <f t="shared" si="10"/>
        <v>0</v>
      </c>
      <c r="K155" s="199"/>
      <c r="L155" s="36"/>
      <c r="M155" s="200" t="s">
        <v>1</v>
      </c>
      <c r="N155" s="201" t="s">
        <v>39</v>
      </c>
      <c r="O155" s="72"/>
      <c r="P155" s="202">
        <f t="shared" si="11"/>
        <v>0</v>
      </c>
      <c r="Q155" s="202">
        <v>0</v>
      </c>
      <c r="R155" s="202">
        <f t="shared" si="12"/>
        <v>0</v>
      </c>
      <c r="S155" s="202">
        <v>0</v>
      </c>
      <c r="T155" s="203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144</v>
      </c>
      <c r="AT155" s="204" t="s">
        <v>140</v>
      </c>
      <c r="AU155" s="204" t="s">
        <v>145</v>
      </c>
      <c r="AY155" s="14" t="s">
        <v>137</v>
      </c>
      <c r="BE155" s="205">
        <f t="shared" si="14"/>
        <v>0</v>
      </c>
      <c r="BF155" s="205">
        <f t="shared" si="15"/>
        <v>0</v>
      </c>
      <c r="BG155" s="205">
        <f t="shared" si="16"/>
        <v>0</v>
      </c>
      <c r="BH155" s="205">
        <f t="shared" si="17"/>
        <v>0</v>
      </c>
      <c r="BI155" s="205">
        <f t="shared" si="18"/>
        <v>0</v>
      </c>
      <c r="BJ155" s="14" t="s">
        <v>145</v>
      </c>
      <c r="BK155" s="205">
        <f t="shared" si="19"/>
        <v>0</v>
      </c>
      <c r="BL155" s="14" t="s">
        <v>144</v>
      </c>
      <c r="BM155" s="204" t="s">
        <v>780</v>
      </c>
    </row>
    <row r="156" spans="1:65" s="2" customFormat="1" ht="24.2" customHeight="1">
      <c r="A156" s="31"/>
      <c r="B156" s="32"/>
      <c r="C156" s="192" t="s">
        <v>225</v>
      </c>
      <c r="D156" s="192" t="s">
        <v>140</v>
      </c>
      <c r="E156" s="193" t="s">
        <v>226</v>
      </c>
      <c r="F156" s="194" t="s">
        <v>227</v>
      </c>
      <c r="G156" s="195" t="s">
        <v>219</v>
      </c>
      <c r="H156" s="196">
        <v>11.074</v>
      </c>
      <c r="I156" s="197"/>
      <c r="J156" s="198">
        <f t="shared" si="10"/>
        <v>0</v>
      </c>
      <c r="K156" s="199"/>
      <c r="L156" s="36"/>
      <c r="M156" s="200" t="s">
        <v>1</v>
      </c>
      <c r="N156" s="201" t="s">
        <v>39</v>
      </c>
      <c r="O156" s="72"/>
      <c r="P156" s="202">
        <f t="shared" si="11"/>
        <v>0</v>
      </c>
      <c r="Q156" s="202">
        <v>0</v>
      </c>
      <c r="R156" s="202">
        <f t="shared" si="12"/>
        <v>0</v>
      </c>
      <c r="S156" s="202">
        <v>0</v>
      </c>
      <c r="T156" s="203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144</v>
      </c>
      <c r="AT156" s="204" t="s">
        <v>140</v>
      </c>
      <c r="AU156" s="204" t="s">
        <v>145</v>
      </c>
      <c r="AY156" s="14" t="s">
        <v>137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14" t="s">
        <v>145</v>
      </c>
      <c r="BK156" s="205">
        <f t="shared" si="19"/>
        <v>0</v>
      </c>
      <c r="BL156" s="14" t="s">
        <v>144</v>
      </c>
      <c r="BM156" s="204" t="s">
        <v>781</v>
      </c>
    </row>
    <row r="157" spans="1:65" s="2" customFormat="1" ht="24.2" customHeight="1">
      <c r="A157" s="31"/>
      <c r="B157" s="32"/>
      <c r="C157" s="192" t="s">
        <v>7</v>
      </c>
      <c r="D157" s="192" t="s">
        <v>140</v>
      </c>
      <c r="E157" s="193" t="s">
        <v>229</v>
      </c>
      <c r="F157" s="194" t="s">
        <v>230</v>
      </c>
      <c r="G157" s="195" t="s">
        <v>219</v>
      </c>
      <c r="H157" s="196">
        <v>110.74</v>
      </c>
      <c r="I157" s="197"/>
      <c r="J157" s="198">
        <f t="shared" si="10"/>
        <v>0</v>
      </c>
      <c r="K157" s="199"/>
      <c r="L157" s="36"/>
      <c r="M157" s="200" t="s">
        <v>1</v>
      </c>
      <c r="N157" s="201" t="s">
        <v>39</v>
      </c>
      <c r="O157" s="72"/>
      <c r="P157" s="202">
        <f t="shared" si="11"/>
        <v>0</v>
      </c>
      <c r="Q157" s="202">
        <v>0</v>
      </c>
      <c r="R157" s="202">
        <f t="shared" si="12"/>
        <v>0</v>
      </c>
      <c r="S157" s="202">
        <v>0</v>
      </c>
      <c r="T157" s="203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144</v>
      </c>
      <c r="AT157" s="204" t="s">
        <v>140</v>
      </c>
      <c r="AU157" s="204" t="s">
        <v>145</v>
      </c>
      <c r="AY157" s="14" t="s">
        <v>137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14" t="s">
        <v>145</v>
      </c>
      <c r="BK157" s="205">
        <f t="shared" si="19"/>
        <v>0</v>
      </c>
      <c r="BL157" s="14" t="s">
        <v>144</v>
      </c>
      <c r="BM157" s="204" t="s">
        <v>782</v>
      </c>
    </row>
    <row r="158" spans="1:65" s="2" customFormat="1" ht="24.2" customHeight="1">
      <c r="A158" s="31"/>
      <c r="B158" s="32"/>
      <c r="C158" s="192" t="s">
        <v>232</v>
      </c>
      <c r="D158" s="192" t="s">
        <v>140</v>
      </c>
      <c r="E158" s="193" t="s">
        <v>233</v>
      </c>
      <c r="F158" s="194" t="s">
        <v>234</v>
      </c>
      <c r="G158" s="195" t="s">
        <v>219</v>
      </c>
      <c r="H158" s="196">
        <v>9.9670000000000005</v>
      </c>
      <c r="I158" s="197"/>
      <c r="J158" s="198">
        <f t="shared" si="10"/>
        <v>0</v>
      </c>
      <c r="K158" s="199"/>
      <c r="L158" s="36"/>
      <c r="M158" s="200" t="s">
        <v>1</v>
      </c>
      <c r="N158" s="201" t="s">
        <v>39</v>
      </c>
      <c r="O158" s="72"/>
      <c r="P158" s="202">
        <f t="shared" si="11"/>
        <v>0</v>
      </c>
      <c r="Q158" s="202">
        <v>0</v>
      </c>
      <c r="R158" s="202">
        <f t="shared" si="12"/>
        <v>0</v>
      </c>
      <c r="S158" s="202">
        <v>0</v>
      </c>
      <c r="T158" s="203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144</v>
      </c>
      <c r="AT158" s="204" t="s">
        <v>140</v>
      </c>
      <c r="AU158" s="204" t="s">
        <v>145</v>
      </c>
      <c r="AY158" s="14" t="s">
        <v>137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14" t="s">
        <v>145</v>
      </c>
      <c r="BK158" s="205">
        <f t="shared" si="19"/>
        <v>0</v>
      </c>
      <c r="BL158" s="14" t="s">
        <v>144</v>
      </c>
      <c r="BM158" s="204" t="s">
        <v>783</v>
      </c>
    </row>
    <row r="159" spans="1:65" s="2" customFormat="1" ht="24.2" customHeight="1">
      <c r="A159" s="31"/>
      <c r="B159" s="32"/>
      <c r="C159" s="192" t="s">
        <v>236</v>
      </c>
      <c r="D159" s="192" t="s">
        <v>140</v>
      </c>
      <c r="E159" s="193" t="s">
        <v>237</v>
      </c>
      <c r="F159" s="194" t="s">
        <v>238</v>
      </c>
      <c r="G159" s="195" t="s">
        <v>219</v>
      </c>
      <c r="H159" s="196">
        <v>1.107</v>
      </c>
      <c r="I159" s="197"/>
      <c r="J159" s="198">
        <f t="shared" si="10"/>
        <v>0</v>
      </c>
      <c r="K159" s="199"/>
      <c r="L159" s="36"/>
      <c r="M159" s="200" t="s">
        <v>1</v>
      </c>
      <c r="N159" s="201" t="s">
        <v>39</v>
      </c>
      <c r="O159" s="72"/>
      <c r="P159" s="202">
        <f t="shared" si="11"/>
        <v>0</v>
      </c>
      <c r="Q159" s="202">
        <v>0</v>
      </c>
      <c r="R159" s="202">
        <f t="shared" si="12"/>
        <v>0</v>
      </c>
      <c r="S159" s="202">
        <v>0</v>
      </c>
      <c r="T159" s="203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144</v>
      </c>
      <c r="AT159" s="204" t="s">
        <v>140</v>
      </c>
      <c r="AU159" s="204" t="s">
        <v>145</v>
      </c>
      <c r="AY159" s="14" t="s">
        <v>137</v>
      </c>
      <c r="BE159" s="205">
        <f t="shared" si="14"/>
        <v>0</v>
      </c>
      <c r="BF159" s="205">
        <f t="shared" si="15"/>
        <v>0</v>
      </c>
      <c r="BG159" s="205">
        <f t="shared" si="16"/>
        <v>0</v>
      </c>
      <c r="BH159" s="205">
        <f t="shared" si="17"/>
        <v>0</v>
      </c>
      <c r="BI159" s="205">
        <f t="shared" si="18"/>
        <v>0</v>
      </c>
      <c r="BJ159" s="14" t="s">
        <v>145</v>
      </c>
      <c r="BK159" s="205">
        <f t="shared" si="19"/>
        <v>0</v>
      </c>
      <c r="BL159" s="14" t="s">
        <v>144</v>
      </c>
      <c r="BM159" s="204" t="s">
        <v>784</v>
      </c>
    </row>
    <row r="160" spans="1:65" s="12" customFormat="1" ht="22.9" customHeight="1">
      <c r="B160" s="176"/>
      <c r="C160" s="177"/>
      <c r="D160" s="178" t="s">
        <v>72</v>
      </c>
      <c r="E160" s="190" t="s">
        <v>240</v>
      </c>
      <c r="F160" s="190" t="s">
        <v>241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P161</f>
        <v>0</v>
      </c>
      <c r="Q160" s="184"/>
      <c r="R160" s="185">
        <f>R161</f>
        <v>0</v>
      </c>
      <c r="S160" s="184"/>
      <c r="T160" s="186">
        <f>T161</f>
        <v>0</v>
      </c>
      <c r="AR160" s="187" t="s">
        <v>81</v>
      </c>
      <c r="AT160" s="188" t="s">
        <v>72</v>
      </c>
      <c r="AU160" s="188" t="s">
        <v>81</v>
      </c>
      <c r="AY160" s="187" t="s">
        <v>137</v>
      </c>
      <c r="BK160" s="189">
        <f>BK161</f>
        <v>0</v>
      </c>
    </row>
    <row r="161" spans="1:65" s="2" customFormat="1" ht="16.5" customHeight="1">
      <c r="A161" s="31"/>
      <c r="B161" s="32"/>
      <c r="C161" s="192" t="s">
        <v>242</v>
      </c>
      <c r="D161" s="192" t="s">
        <v>140</v>
      </c>
      <c r="E161" s="193" t="s">
        <v>243</v>
      </c>
      <c r="F161" s="194" t="s">
        <v>244</v>
      </c>
      <c r="G161" s="195" t="s">
        <v>219</v>
      </c>
      <c r="H161" s="196">
        <v>3.8079999999999998</v>
      </c>
      <c r="I161" s="197"/>
      <c r="J161" s="198">
        <f>ROUND(I161*H161,2)</f>
        <v>0</v>
      </c>
      <c r="K161" s="199"/>
      <c r="L161" s="36"/>
      <c r="M161" s="200" t="s">
        <v>1</v>
      </c>
      <c r="N161" s="201" t="s">
        <v>39</v>
      </c>
      <c r="O161" s="7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4" t="s">
        <v>144</v>
      </c>
      <c r="AT161" s="204" t="s">
        <v>140</v>
      </c>
      <c r="AU161" s="204" t="s">
        <v>145</v>
      </c>
      <c r="AY161" s="14" t="s">
        <v>137</v>
      </c>
      <c r="BE161" s="205">
        <f>IF(N161="základná",J161,0)</f>
        <v>0</v>
      </c>
      <c r="BF161" s="205">
        <f>IF(N161="znížená",J161,0)</f>
        <v>0</v>
      </c>
      <c r="BG161" s="205">
        <f>IF(N161="zákl. prenesená",J161,0)</f>
        <v>0</v>
      </c>
      <c r="BH161" s="205">
        <f>IF(N161="zníž. prenesená",J161,0)</f>
        <v>0</v>
      </c>
      <c r="BI161" s="205">
        <f>IF(N161="nulová",J161,0)</f>
        <v>0</v>
      </c>
      <c r="BJ161" s="14" t="s">
        <v>145</v>
      </c>
      <c r="BK161" s="205">
        <f>ROUND(I161*H161,2)</f>
        <v>0</v>
      </c>
      <c r="BL161" s="14" t="s">
        <v>144</v>
      </c>
      <c r="BM161" s="204" t="s">
        <v>785</v>
      </c>
    </row>
    <row r="162" spans="1:65" s="12" customFormat="1" ht="25.9" customHeight="1">
      <c r="B162" s="176"/>
      <c r="C162" s="177"/>
      <c r="D162" s="178" t="s">
        <v>72</v>
      </c>
      <c r="E162" s="179" t="s">
        <v>246</v>
      </c>
      <c r="F162" s="179" t="s">
        <v>247</v>
      </c>
      <c r="G162" s="177"/>
      <c r="H162" s="177"/>
      <c r="I162" s="180"/>
      <c r="J162" s="181">
        <f>BK162</f>
        <v>0</v>
      </c>
      <c r="K162" s="177"/>
      <c r="L162" s="182"/>
      <c r="M162" s="183"/>
      <c r="N162" s="184"/>
      <c r="O162" s="184"/>
      <c r="P162" s="185">
        <f>P163+P167+P170+P178+P222+P227+P233+P239</f>
        <v>0</v>
      </c>
      <c r="Q162" s="184"/>
      <c r="R162" s="185">
        <f>R163+R167+R170+R178+R222+R227+R233+R239</f>
        <v>4.0781916149999997</v>
      </c>
      <c r="S162" s="184"/>
      <c r="T162" s="186">
        <f>T163+T167+T170+T178+T222+T227+T233+T239</f>
        <v>0.66850999999999994</v>
      </c>
      <c r="AR162" s="187" t="s">
        <v>145</v>
      </c>
      <c r="AT162" s="188" t="s">
        <v>72</v>
      </c>
      <c r="AU162" s="188" t="s">
        <v>73</v>
      </c>
      <c r="AY162" s="187" t="s">
        <v>137</v>
      </c>
      <c r="BK162" s="189">
        <f>BK163+BK167+BK170+BK178+BK222+BK227+BK233+BK239</f>
        <v>0</v>
      </c>
    </row>
    <row r="163" spans="1:65" s="12" customFormat="1" ht="22.9" customHeight="1">
      <c r="B163" s="176"/>
      <c r="C163" s="177"/>
      <c r="D163" s="178" t="s">
        <v>72</v>
      </c>
      <c r="E163" s="190" t="s">
        <v>248</v>
      </c>
      <c r="F163" s="190" t="s">
        <v>249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SUM(P164:P166)</f>
        <v>0</v>
      </c>
      <c r="Q163" s="184"/>
      <c r="R163" s="185">
        <f>SUM(R164:R166)</f>
        <v>4.8369374999999999E-2</v>
      </c>
      <c r="S163" s="184"/>
      <c r="T163" s="186">
        <f>SUM(T164:T166)</f>
        <v>0</v>
      </c>
      <c r="AR163" s="187" t="s">
        <v>145</v>
      </c>
      <c r="AT163" s="188" t="s">
        <v>72</v>
      </c>
      <c r="AU163" s="188" t="s">
        <v>81</v>
      </c>
      <c r="AY163" s="187" t="s">
        <v>137</v>
      </c>
      <c r="BK163" s="189">
        <f>SUM(BK164:BK166)</f>
        <v>0</v>
      </c>
    </row>
    <row r="164" spans="1:65" s="2" customFormat="1" ht="24.2" customHeight="1">
      <c r="A164" s="31"/>
      <c r="B164" s="32"/>
      <c r="C164" s="192" t="s">
        <v>250</v>
      </c>
      <c r="D164" s="192" t="s">
        <v>140</v>
      </c>
      <c r="E164" s="193" t="s">
        <v>251</v>
      </c>
      <c r="F164" s="194" t="s">
        <v>252</v>
      </c>
      <c r="G164" s="195" t="s">
        <v>143</v>
      </c>
      <c r="H164" s="196">
        <v>4.4249999999999998</v>
      </c>
      <c r="I164" s="197"/>
      <c r="J164" s="198">
        <f>ROUND(I164*H164,2)</f>
        <v>0</v>
      </c>
      <c r="K164" s="199"/>
      <c r="L164" s="36"/>
      <c r="M164" s="200" t="s">
        <v>1</v>
      </c>
      <c r="N164" s="201" t="s">
        <v>39</v>
      </c>
      <c r="O164" s="72"/>
      <c r="P164" s="202">
        <f>O164*H164</f>
        <v>0</v>
      </c>
      <c r="Q164" s="202">
        <v>1.575E-3</v>
      </c>
      <c r="R164" s="202">
        <f>Q164*H164</f>
        <v>6.9693749999999999E-3</v>
      </c>
      <c r="S164" s="202">
        <v>0</v>
      </c>
      <c r="T164" s="20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4" t="s">
        <v>193</v>
      </c>
      <c r="AT164" s="204" t="s">
        <v>140</v>
      </c>
      <c r="AU164" s="204" t="s">
        <v>145</v>
      </c>
      <c r="AY164" s="14" t="s">
        <v>137</v>
      </c>
      <c r="BE164" s="205">
        <f>IF(N164="základná",J164,0)</f>
        <v>0</v>
      </c>
      <c r="BF164" s="205">
        <f>IF(N164="znížená",J164,0)</f>
        <v>0</v>
      </c>
      <c r="BG164" s="205">
        <f>IF(N164="zákl. prenesená",J164,0)</f>
        <v>0</v>
      </c>
      <c r="BH164" s="205">
        <f>IF(N164="zníž. prenesená",J164,0)</f>
        <v>0</v>
      </c>
      <c r="BI164" s="205">
        <f>IF(N164="nulová",J164,0)</f>
        <v>0</v>
      </c>
      <c r="BJ164" s="14" t="s">
        <v>145</v>
      </c>
      <c r="BK164" s="205">
        <f>ROUND(I164*H164,2)</f>
        <v>0</v>
      </c>
      <c r="BL164" s="14" t="s">
        <v>193</v>
      </c>
      <c r="BM164" s="204" t="s">
        <v>887</v>
      </c>
    </row>
    <row r="165" spans="1:65" s="2" customFormat="1" ht="24.2" customHeight="1">
      <c r="A165" s="31"/>
      <c r="B165" s="32"/>
      <c r="C165" s="192" t="s">
        <v>254</v>
      </c>
      <c r="D165" s="192" t="s">
        <v>140</v>
      </c>
      <c r="E165" s="193" t="s">
        <v>255</v>
      </c>
      <c r="F165" s="194" t="s">
        <v>256</v>
      </c>
      <c r="G165" s="195" t="s">
        <v>143</v>
      </c>
      <c r="H165" s="196">
        <v>24</v>
      </c>
      <c r="I165" s="197"/>
      <c r="J165" s="198">
        <f>ROUND(I165*H165,2)</f>
        <v>0</v>
      </c>
      <c r="K165" s="199"/>
      <c r="L165" s="36"/>
      <c r="M165" s="200" t="s">
        <v>1</v>
      </c>
      <c r="N165" s="201" t="s">
        <v>39</v>
      </c>
      <c r="O165" s="72"/>
      <c r="P165" s="202">
        <f>O165*H165</f>
        <v>0</v>
      </c>
      <c r="Q165" s="202">
        <v>1.725E-3</v>
      </c>
      <c r="R165" s="202">
        <f>Q165*H165</f>
        <v>4.1399999999999999E-2</v>
      </c>
      <c r="S165" s="202">
        <v>0</v>
      </c>
      <c r="T165" s="203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193</v>
      </c>
      <c r="AT165" s="204" t="s">
        <v>140</v>
      </c>
      <c r="AU165" s="204" t="s">
        <v>145</v>
      </c>
      <c r="AY165" s="14" t="s">
        <v>137</v>
      </c>
      <c r="BE165" s="205">
        <f>IF(N165="základná",J165,0)</f>
        <v>0</v>
      </c>
      <c r="BF165" s="205">
        <f>IF(N165="znížená",J165,0)</f>
        <v>0</v>
      </c>
      <c r="BG165" s="205">
        <f>IF(N165="zákl. prenesená",J165,0)</f>
        <v>0</v>
      </c>
      <c r="BH165" s="205">
        <f>IF(N165="zníž. prenesená",J165,0)</f>
        <v>0</v>
      </c>
      <c r="BI165" s="205">
        <f>IF(N165="nulová",J165,0)</f>
        <v>0</v>
      </c>
      <c r="BJ165" s="14" t="s">
        <v>145</v>
      </c>
      <c r="BK165" s="205">
        <f>ROUND(I165*H165,2)</f>
        <v>0</v>
      </c>
      <c r="BL165" s="14" t="s">
        <v>193</v>
      </c>
      <c r="BM165" s="204" t="s">
        <v>888</v>
      </c>
    </row>
    <row r="166" spans="1:65" s="2" customFormat="1" ht="24.2" customHeight="1">
      <c r="A166" s="31"/>
      <c r="B166" s="32"/>
      <c r="C166" s="192" t="s">
        <v>258</v>
      </c>
      <c r="D166" s="192" t="s">
        <v>140</v>
      </c>
      <c r="E166" s="193" t="s">
        <v>259</v>
      </c>
      <c r="F166" s="194" t="s">
        <v>260</v>
      </c>
      <c r="G166" s="195" t="s">
        <v>261</v>
      </c>
      <c r="H166" s="217"/>
      <c r="I166" s="197"/>
      <c r="J166" s="198">
        <f>ROUND(I166*H166,2)</f>
        <v>0</v>
      </c>
      <c r="K166" s="199"/>
      <c r="L166" s="36"/>
      <c r="M166" s="200" t="s">
        <v>1</v>
      </c>
      <c r="N166" s="201" t="s">
        <v>39</v>
      </c>
      <c r="O166" s="7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193</v>
      </c>
      <c r="AT166" s="204" t="s">
        <v>140</v>
      </c>
      <c r="AU166" s="204" t="s">
        <v>145</v>
      </c>
      <c r="AY166" s="14" t="s">
        <v>137</v>
      </c>
      <c r="BE166" s="205">
        <f>IF(N166="základná",J166,0)</f>
        <v>0</v>
      </c>
      <c r="BF166" s="205">
        <f>IF(N166="znížená",J166,0)</f>
        <v>0</v>
      </c>
      <c r="BG166" s="205">
        <f>IF(N166="zákl. prenesená",J166,0)</f>
        <v>0</v>
      </c>
      <c r="BH166" s="205">
        <f>IF(N166="zníž. prenesená",J166,0)</f>
        <v>0</v>
      </c>
      <c r="BI166" s="205">
        <f>IF(N166="nulová",J166,0)</f>
        <v>0</v>
      </c>
      <c r="BJ166" s="14" t="s">
        <v>145</v>
      </c>
      <c r="BK166" s="205">
        <f>ROUND(I166*H166,2)</f>
        <v>0</v>
      </c>
      <c r="BL166" s="14" t="s">
        <v>193</v>
      </c>
      <c r="BM166" s="204" t="s">
        <v>889</v>
      </c>
    </row>
    <row r="167" spans="1:65" s="12" customFormat="1" ht="22.9" customHeight="1">
      <c r="B167" s="176"/>
      <c r="C167" s="177"/>
      <c r="D167" s="178" t="s">
        <v>72</v>
      </c>
      <c r="E167" s="190" t="s">
        <v>263</v>
      </c>
      <c r="F167" s="190" t="s">
        <v>264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SUM(P168:P169)</f>
        <v>0</v>
      </c>
      <c r="Q167" s="184"/>
      <c r="R167" s="185">
        <f>SUM(R168:R169)</f>
        <v>6.5599999999999999E-3</v>
      </c>
      <c r="S167" s="184"/>
      <c r="T167" s="186">
        <f>SUM(T168:T169)</f>
        <v>0</v>
      </c>
      <c r="AR167" s="187" t="s">
        <v>145</v>
      </c>
      <c r="AT167" s="188" t="s">
        <v>72</v>
      </c>
      <c r="AU167" s="188" t="s">
        <v>81</v>
      </c>
      <c r="AY167" s="187" t="s">
        <v>137</v>
      </c>
      <c r="BK167" s="189">
        <f>SUM(BK168:BK169)</f>
        <v>0</v>
      </c>
    </row>
    <row r="168" spans="1:65" s="2" customFormat="1" ht="16.5" customHeight="1">
      <c r="A168" s="31"/>
      <c r="B168" s="32"/>
      <c r="C168" s="192" t="s">
        <v>265</v>
      </c>
      <c r="D168" s="192" t="s">
        <v>140</v>
      </c>
      <c r="E168" s="193" t="s">
        <v>266</v>
      </c>
      <c r="F168" s="194" t="s">
        <v>267</v>
      </c>
      <c r="G168" s="195" t="s">
        <v>268</v>
      </c>
      <c r="H168" s="196">
        <v>4</v>
      </c>
      <c r="I168" s="197"/>
      <c r="J168" s="198">
        <f>ROUND(I168*H168,2)</f>
        <v>0</v>
      </c>
      <c r="K168" s="199"/>
      <c r="L168" s="36"/>
      <c r="M168" s="200" t="s">
        <v>1</v>
      </c>
      <c r="N168" s="201" t="s">
        <v>39</v>
      </c>
      <c r="O168" s="72"/>
      <c r="P168" s="202">
        <f>O168*H168</f>
        <v>0</v>
      </c>
      <c r="Q168" s="202">
        <v>1.64E-3</v>
      </c>
      <c r="R168" s="202">
        <f>Q168*H168</f>
        <v>6.5599999999999999E-3</v>
      </c>
      <c r="S168" s="202">
        <v>0</v>
      </c>
      <c r="T168" s="203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193</v>
      </c>
      <c r="AT168" s="204" t="s">
        <v>140</v>
      </c>
      <c r="AU168" s="204" t="s">
        <v>145</v>
      </c>
      <c r="AY168" s="14" t="s">
        <v>137</v>
      </c>
      <c r="BE168" s="205">
        <f>IF(N168="základná",J168,0)</f>
        <v>0</v>
      </c>
      <c r="BF168" s="205">
        <f>IF(N168="znížená",J168,0)</f>
        <v>0</v>
      </c>
      <c r="BG168" s="205">
        <f>IF(N168="zákl. prenesená",J168,0)</f>
        <v>0</v>
      </c>
      <c r="BH168" s="205">
        <f>IF(N168="zníž. prenesená",J168,0)</f>
        <v>0</v>
      </c>
      <c r="BI168" s="205">
        <f>IF(N168="nulová",J168,0)</f>
        <v>0</v>
      </c>
      <c r="BJ168" s="14" t="s">
        <v>145</v>
      </c>
      <c r="BK168" s="205">
        <f>ROUND(I168*H168,2)</f>
        <v>0</v>
      </c>
      <c r="BL168" s="14" t="s">
        <v>193</v>
      </c>
      <c r="BM168" s="204" t="s">
        <v>786</v>
      </c>
    </row>
    <row r="169" spans="1:65" s="2" customFormat="1" ht="24.2" customHeight="1">
      <c r="A169" s="31"/>
      <c r="B169" s="32"/>
      <c r="C169" s="192" t="s">
        <v>270</v>
      </c>
      <c r="D169" s="192" t="s">
        <v>140</v>
      </c>
      <c r="E169" s="193" t="s">
        <v>287</v>
      </c>
      <c r="F169" s="194" t="s">
        <v>288</v>
      </c>
      <c r="G169" s="195" t="s">
        <v>261</v>
      </c>
      <c r="H169" s="217"/>
      <c r="I169" s="197"/>
      <c r="J169" s="198">
        <f>ROUND(I169*H169,2)</f>
        <v>0</v>
      </c>
      <c r="K169" s="199"/>
      <c r="L169" s="36"/>
      <c r="M169" s="200" t="s">
        <v>1</v>
      </c>
      <c r="N169" s="201" t="s">
        <v>39</v>
      </c>
      <c r="O169" s="7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193</v>
      </c>
      <c r="AT169" s="204" t="s">
        <v>140</v>
      </c>
      <c r="AU169" s="204" t="s">
        <v>145</v>
      </c>
      <c r="AY169" s="14" t="s">
        <v>137</v>
      </c>
      <c r="BE169" s="205">
        <f>IF(N169="základná",J169,0)</f>
        <v>0</v>
      </c>
      <c r="BF169" s="205">
        <f>IF(N169="znížená",J169,0)</f>
        <v>0</v>
      </c>
      <c r="BG169" s="205">
        <f>IF(N169="zákl. prenesená",J169,0)</f>
        <v>0</v>
      </c>
      <c r="BH169" s="205">
        <f>IF(N169="zníž. prenesená",J169,0)</f>
        <v>0</v>
      </c>
      <c r="BI169" s="205">
        <f>IF(N169="nulová",J169,0)</f>
        <v>0</v>
      </c>
      <c r="BJ169" s="14" t="s">
        <v>145</v>
      </c>
      <c r="BK169" s="205">
        <f>ROUND(I169*H169,2)</f>
        <v>0</v>
      </c>
      <c r="BL169" s="14" t="s">
        <v>193</v>
      </c>
      <c r="BM169" s="204" t="s">
        <v>791</v>
      </c>
    </row>
    <row r="170" spans="1:65" s="12" customFormat="1" ht="22.9" customHeight="1">
      <c r="B170" s="176"/>
      <c r="C170" s="177"/>
      <c r="D170" s="178" t="s">
        <v>72</v>
      </c>
      <c r="E170" s="190" t="s">
        <v>290</v>
      </c>
      <c r="F170" s="190" t="s">
        <v>291</v>
      </c>
      <c r="G170" s="177"/>
      <c r="H170" s="177"/>
      <c r="I170" s="180"/>
      <c r="J170" s="191">
        <f>BK170</f>
        <v>0</v>
      </c>
      <c r="K170" s="177"/>
      <c r="L170" s="182"/>
      <c r="M170" s="183"/>
      <c r="N170" s="184"/>
      <c r="O170" s="184"/>
      <c r="P170" s="185">
        <f>SUM(P171:P177)</f>
        <v>0</v>
      </c>
      <c r="Q170" s="184"/>
      <c r="R170" s="185">
        <f>SUM(R171:R177)</f>
        <v>0.12800560000000002</v>
      </c>
      <c r="S170" s="184"/>
      <c r="T170" s="186">
        <f>SUM(T171:T177)</f>
        <v>1.5619999999999998E-2</v>
      </c>
      <c r="AR170" s="187" t="s">
        <v>145</v>
      </c>
      <c r="AT170" s="188" t="s">
        <v>72</v>
      </c>
      <c r="AU170" s="188" t="s">
        <v>81</v>
      </c>
      <c r="AY170" s="187" t="s">
        <v>137</v>
      </c>
      <c r="BK170" s="189">
        <f>SUM(BK171:BK177)</f>
        <v>0</v>
      </c>
    </row>
    <row r="171" spans="1:65" s="2" customFormat="1" ht="24.2" customHeight="1">
      <c r="A171" s="31"/>
      <c r="B171" s="32"/>
      <c r="C171" s="192" t="s">
        <v>274</v>
      </c>
      <c r="D171" s="192" t="s">
        <v>140</v>
      </c>
      <c r="E171" s="193" t="s">
        <v>643</v>
      </c>
      <c r="F171" s="194" t="s">
        <v>302</v>
      </c>
      <c r="G171" s="195" t="s">
        <v>268</v>
      </c>
      <c r="H171" s="196">
        <v>10</v>
      </c>
      <c r="I171" s="197"/>
      <c r="J171" s="198">
        <f t="shared" ref="J171:J177" si="20">ROUND(I171*H171,2)</f>
        <v>0</v>
      </c>
      <c r="K171" s="199"/>
      <c r="L171" s="36"/>
      <c r="M171" s="200" t="s">
        <v>1</v>
      </c>
      <c r="N171" s="201" t="s">
        <v>39</v>
      </c>
      <c r="O171" s="72"/>
      <c r="P171" s="202">
        <f t="shared" ref="P171:P177" si="21">O171*H171</f>
        <v>0</v>
      </c>
      <c r="Q171" s="202">
        <v>1.2160000000000001E-2</v>
      </c>
      <c r="R171" s="202">
        <f t="shared" ref="R171:R177" si="22">Q171*H171</f>
        <v>0.12160000000000001</v>
      </c>
      <c r="S171" s="202">
        <v>0</v>
      </c>
      <c r="T171" s="203">
        <f t="shared" ref="T171:T177" si="23"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144</v>
      </c>
      <c r="AT171" s="204" t="s">
        <v>140</v>
      </c>
      <c r="AU171" s="204" t="s">
        <v>145</v>
      </c>
      <c r="AY171" s="14" t="s">
        <v>137</v>
      </c>
      <c r="BE171" s="205">
        <f t="shared" ref="BE171:BE177" si="24">IF(N171="základná",J171,0)</f>
        <v>0</v>
      </c>
      <c r="BF171" s="205">
        <f t="shared" ref="BF171:BF177" si="25">IF(N171="znížená",J171,0)</f>
        <v>0</v>
      </c>
      <c r="BG171" s="205">
        <f t="shared" ref="BG171:BG177" si="26">IF(N171="zákl. prenesená",J171,0)</f>
        <v>0</v>
      </c>
      <c r="BH171" s="205">
        <f t="shared" ref="BH171:BH177" si="27">IF(N171="zníž. prenesená",J171,0)</f>
        <v>0</v>
      </c>
      <c r="BI171" s="205">
        <f t="shared" ref="BI171:BI177" si="28">IF(N171="nulová",J171,0)</f>
        <v>0</v>
      </c>
      <c r="BJ171" s="14" t="s">
        <v>145</v>
      </c>
      <c r="BK171" s="205">
        <f t="shared" ref="BK171:BK177" si="29">ROUND(I171*H171,2)</f>
        <v>0</v>
      </c>
      <c r="BL171" s="14" t="s">
        <v>144</v>
      </c>
      <c r="BM171" s="204" t="s">
        <v>792</v>
      </c>
    </row>
    <row r="172" spans="1:65" s="2" customFormat="1" ht="21.75" customHeight="1">
      <c r="A172" s="31"/>
      <c r="B172" s="32"/>
      <c r="C172" s="192" t="s">
        <v>278</v>
      </c>
      <c r="D172" s="192" t="s">
        <v>140</v>
      </c>
      <c r="E172" s="193" t="s">
        <v>293</v>
      </c>
      <c r="F172" s="194" t="s">
        <v>294</v>
      </c>
      <c r="G172" s="195" t="s">
        <v>207</v>
      </c>
      <c r="H172" s="196">
        <v>5</v>
      </c>
      <c r="I172" s="197"/>
      <c r="J172" s="198">
        <f t="shared" si="20"/>
        <v>0</v>
      </c>
      <c r="K172" s="199"/>
      <c r="L172" s="36"/>
      <c r="M172" s="200" t="s">
        <v>1</v>
      </c>
      <c r="N172" s="201" t="s">
        <v>39</v>
      </c>
      <c r="O172" s="72"/>
      <c r="P172" s="202">
        <f t="shared" si="21"/>
        <v>0</v>
      </c>
      <c r="Q172" s="202">
        <v>0</v>
      </c>
      <c r="R172" s="202">
        <f t="shared" si="22"/>
        <v>0</v>
      </c>
      <c r="S172" s="202">
        <v>2.1299999999999999E-3</v>
      </c>
      <c r="T172" s="203">
        <f t="shared" si="23"/>
        <v>1.065E-2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4" t="s">
        <v>193</v>
      </c>
      <c r="AT172" s="204" t="s">
        <v>140</v>
      </c>
      <c r="AU172" s="204" t="s">
        <v>145</v>
      </c>
      <c r="AY172" s="14" t="s">
        <v>137</v>
      </c>
      <c r="BE172" s="205">
        <f t="shared" si="24"/>
        <v>0</v>
      </c>
      <c r="BF172" s="205">
        <f t="shared" si="25"/>
        <v>0</v>
      </c>
      <c r="BG172" s="205">
        <f t="shared" si="26"/>
        <v>0</v>
      </c>
      <c r="BH172" s="205">
        <f t="shared" si="27"/>
        <v>0</v>
      </c>
      <c r="BI172" s="205">
        <f t="shared" si="28"/>
        <v>0</v>
      </c>
      <c r="BJ172" s="14" t="s">
        <v>145</v>
      </c>
      <c r="BK172" s="205">
        <f t="shared" si="29"/>
        <v>0</v>
      </c>
      <c r="BL172" s="14" t="s">
        <v>193</v>
      </c>
      <c r="BM172" s="204" t="s">
        <v>793</v>
      </c>
    </row>
    <row r="173" spans="1:65" s="2" customFormat="1" ht="24.2" customHeight="1">
      <c r="A173" s="31"/>
      <c r="B173" s="32"/>
      <c r="C173" s="192" t="s">
        <v>283</v>
      </c>
      <c r="D173" s="192" t="s">
        <v>140</v>
      </c>
      <c r="E173" s="193" t="s">
        <v>297</v>
      </c>
      <c r="F173" s="194" t="s">
        <v>298</v>
      </c>
      <c r="G173" s="195" t="s">
        <v>207</v>
      </c>
      <c r="H173" s="196">
        <v>1</v>
      </c>
      <c r="I173" s="197"/>
      <c r="J173" s="198">
        <f t="shared" si="20"/>
        <v>0</v>
      </c>
      <c r="K173" s="199"/>
      <c r="L173" s="36"/>
      <c r="M173" s="200" t="s">
        <v>1</v>
      </c>
      <c r="N173" s="201" t="s">
        <v>39</v>
      </c>
      <c r="O173" s="72"/>
      <c r="P173" s="202">
        <f t="shared" si="21"/>
        <v>0</v>
      </c>
      <c r="Q173" s="202">
        <v>0</v>
      </c>
      <c r="R173" s="202">
        <f t="shared" si="22"/>
        <v>0</v>
      </c>
      <c r="S173" s="202">
        <v>4.9699999999999996E-3</v>
      </c>
      <c r="T173" s="203">
        <f t="shared" si="23"/>
        <v>4.9699999999999996E-3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193</v>
      </c>
      <c r="AT173" s="204" t="s">
        <v>140</v>
      </c>
      <c r="AU173" s="204" t="s">
        <v>145</v>
      </c>
      <c r="AY173" s="14" t="s">
        <v>137</v>
      </c>
      <c r="BE173" s="205">
        <f t="shared" si="24"/>
        <v>0</v>
      </c>
      <c r="BF173" s="205">
        <f t="shared" si="25"/>
        <v>0</v>
      </c>
      <c r="BG173" s="205">
        <f t="shared" si="26"/>
        <v>0</v>
      </c>
      <c r="BH173" s="205">
        <f t="shared" si="27"/>
        <v>0</v>
      </c>
      <c r="BI173" s="205">
        <f t="shared" si="28"/>
        <v>0</v>
      </c>
      <c r="BJ173" s="14" t="s">
        <v>145</v>
      </c>
      <c r="BK173" s="205">
        <f t="shared" si="29"/>
        <v>0</v>
      </c>
      <c r="BL173" s="14" t="s">
        <v>193</v>
      </c>
      <c r="BM173" s="204" t="s">
        <v>794</v>
      </c>
    </row>
    <row r="174" spans="1:65" s="2" customFormat="1" ht="21.75" customHeight="1">
      <c r="A174" s="31"/>
      <c r="B174" s="32"/>
      <c r="C174" s="192" t="s">
        <v>281</v>
      </c>
      <c r="D174" s="192" t="s">
        <v>140</v>
      </c>
      <c r="E174" s="193" t="s">
        <v>647</v>
      </c>
      <c r="F174" s="194" t="s">
        <v>306</v>
      </c>
      <c r="G174" s="195" t="s">
        <v>268</v>
      </c>
      <c r="H174" s="196">
        <v>5</v>
      </c>
      <c r="I174" s="197"/>
      <c r="J174" s="198">
        <f t="shared" si="20"/>
        <v>0</v>
      </c>
      <c r="K174" s="199"/>
      <c r="L174" s="36"/>
      <c r="M174" s="200" t="s">
        <v>1</v>
      </c>
      <c r="N174" s="201" t="s">
        <v>39</v>
      </c>
      <c r="O174" s="72"/>
      <c r="P174" s="202">
        <f t="shared" si="21"/>
        <v>0</v>
      </c>
      <c r="Q174" s="202">
        <v>4.2000000000000002E-4</v>
      </c>
      <c r="R174" s="202">
        <f t="shared" si="22"/>
        <v>2.1000000000000003E-3</v>
      </c>
      <c r="S174" s="202">
        <v>0</v>
      </c>
      <c r="T174" s="203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4" t="s">
        <v>193</v>
      </c>
      <c r="AT174" s="204" t="s">
        <v>140</v>
      </c>
      <c r="AU174" s="204" t="s">
        <v>145</v>
      </c>
      <c r="AY174" s="14" t="s">
        <v>137</v>
      </c>
      <c r="BE174" s="205">
        <f t="shared" si="24"/>
        <v>0</v>
      </c>
      <c r="BF174" s="205">
        <f t="shared" si="25"/>
        <v>0</v>
      </c>
      <c r="BG174" s="205">
        <f t="shared" si="26"/>
        <v>0</v>
      </c>
      <c r="BH174" s="205">
        <f t="shared" si="27"/>
        <v>0</v>
      </c>
      <c r="BI174" s="205">
        <f t="shared" si="28"/>
        <v>0</v>
      </c>
      <c r="BJ174" s="14" t="s">
        <v>145</v>
      </c>
      <c r="BK174" s="205">
        <f t="shared" si="29"/>
        <v>0</v>
      </c>
      <c r="BL174" s="14" t="s">
        <v>193</v>
      </c>
      <c r="BM174" s="204" t="s">
        <v>795</v>
      </c>
    </row>
    <row r="175" spans="1:65" s="2" customFormat="1" ht="24.2" customHeight="1">
      <c r="A175" s="31"/>
      <c r="B175" s="32"/>
      <c r="C175" s="192" t="s">
        <v>292</v>
      </c>
      <c r="D175" s="192" t="s">
        <v>140</v>
      </c>
      <c r="E175" s="193" t="s">
        <v>309</v>
      </c>
      <c r="F175" s="194" t="s">
        <v>310</v>
      </c>
      <c r="G175" s="195" t="s">
        <v>202</v>
      </c>
      <c r="H175" s="196">
        <v>15</v>
      </c>
      <c r="I175" s="197"/>
      <c r="J175" s="198">
        <f t="shared" si="20"/>
        <v>0</v>
      </c>
      <c r="K175" s="199"/>
      <c r="L175" s="36"/>
      <c r="M175" s="200" t="s">
        <v>1</v>
      </c>
      <c r="N175" s="201" t="s">
        <v>39</v>
      </c>
      <c r="O175" s="72"/>
      <c r="P175" s="202">
        <f t="shared" si="21"/>
        <v>0</v>
      </c>
      <c r="Q175" s="202">
        <v>3.7039999999999998E-5</v>
      </c>
      <c r="R175" s="202">
        <f t="shared" si="22"/>
        <v>5.5559999999999995E-4</v>
      </c>
      <c r="S175" s="202">
        <v>0</v>
      </c>
      <c r="T175" s="203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4" t="s">
        <v>193</v>
      </c>
      <c r="AT175" s="204" t="s">
        <v>140</v>
      </c>
      <c r="AU175" s="204" t="s">
        <v>145</v>
      </c>
      <c r="AY175" s="14" t="s">
        <v>137</v>
      </c>
      <c r="BE175" s="205">
        <f t="shared" si="24"/>
        <v>0</v>
      </c>
      <c r="BF175" s="205">
        <f t="shared" si="25"/>
        <v>0</v>
      </c>
      <c r="BG175" s="205">
        <f t="shared" si="26"/>
        <v>0</v>
      </c>
      <c r="BH175" s="205">
        <f t="shared" si="27"/>
        <v>0</v>
      </c>
      <c r="BI175" s="205">
        <f t="shared" si="28"/>
        <v>0</v>
      </c>
      <c r="BJ175" s="14" t="s">
        <v>145</v>
      </c>
      <c r="BK175" s="205">
        <f t="shared" si="29"/>
        <v>0</v>
      </c>
      <c r="BL175" s="14" t="s">
        <v>193</v>
      </c>
      <c r="BM175" s="204" t="s">
        <v>796</v>
      </c>
    </row>
    <row r="176" spans="1:65" s="2" customFormat="1" ht="24.2" customHeight="1">
      <c r="A176" s="31"/>
      <c r="B176" s="32"/>
      <c r="C176" s="206" t="s">
        <v>296</v>
      </c>
      <c r="D176" s="206" t="s">
        <v>147</v>
      </c>
      <c r="E176" s="207" t="s">
        <v>313</v>
      </c>
      <c r="F176" s="208" t="s">
        <v>314</v>
      </c>
      <c r="G176" s="209" t="s">
        <v>202</v>
      </c>
      <c r="H176" s="210">
        <v>15</v>
      </c>
      <c r="I176" s="211"/>
      <c r="J176" s="212">
        <f t="shared" si="20"/>
        <v>0</v>
      </c>
      <c r="K176" s="213"/>
      <c r="L176" s="214"/>
      <c r="M176" s="215" t="s">
        <v>1</v>
      </c>
      <c r="N176" s="216" t="s">
        <v>39</v>
      </c>
      <c r="O176" s="72"/>
      <c r="P176" s="202">
        <f t="shared" si="21"/>
        <v>0</v>
      </c>
      <c r="Q176" s="202">
        <v>2.5000000000000001E-4</v>
      </c>
      <c r="R176" s="202">
        <f t="shared" si="22"/>
        <v>3.7499999999999999E-3</v>
      </c>
      <c r="S176" s="202">
        <v>0</v>
      </c>
      <c r="T176" s="203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281</v>
      </c>
      <c r="AT176" s="204" t="s">
        <v>147</v>
      </c>
      <c r="AU176" s="204" t="s">
        <v>145</v>
      </c>
      <c r="AY176" s="14" t="s">
        <v>137</v>
      </c>
      <c r="BE176" s="205">
        <f t="shared" si="24"/>
        <v>0</v>
      </c>
      <c r="BF176" s="205">
        <f t="shared" si="25"/>
        <v>0</v>
      </c>
      <c r="BG176" s="205">
        <f t="shared" si="26"/>
        <v>0</v>
      </c>
      <c r="BH176" s="205">
        <f t="shared" si="27"/>
        <v>0</v>
      </c>
      <c r="BI176" s="205">
        <f t="shared" si="28"/>
        <v>0</v>
      </c>
      <c r="BJ176" s="14" t="s">
        <v>145</v>
      </c>
      <c r="BK176" s="205">
        <f t="shared" si="29"/>
        <v>0</v>
      </c>
      <c r="BL176" s="14" t="s">
        <v>193</v>
      </c>
      <c r="BM176" s="204" t="s">
        <v>797</v>
      </c>
    </row>
    <row r="177" spans="1:65" s="2" customFormat="1" ht="24.2" customHeight="1">
      <c r="A177" s="31"/>
      <c r="B177" s="32"/>
      <c r="C177" s="192" t="s">
        <v>300</v>
      </c>
      <c r="D177" s="192" t="s">
        <v>140</v>
      </c>
      <c r="E177" s="193" t="s">
        <v>317</v>
      </c>
      <c r="F177" s="194" t="s">
        <v>318</v>
      </c>
      <c r="G177" s="195" t="s">
        <v>261</v>
      </c>
      <c r="H177" s="217"/>
      <c r="I177" s="197"/>
      <c r="J177" s="198">
        <f t="shared" si="20"/>
        <v>0</v>
      </c>
      <c r="K177" s="199"/>
      <c r="L177" s="36"/>
      <c r="M177" s="200" t="s">
        <v>1</v>
      </c>
      <c r="N177" s="201" t="s">
        <v>39</v>
      </c>
      <c r="O177" s="72"/>
      <c r="P177" s="202">
        <f t="shared" si="21"/>
        <v>0</v>
      </c>
      <c r="Q177" s="202">
        <v>0</v>
      </c>
      <c r="R177" s="202">
        <f t="shared" si="22"/>
        <v>0</v>
      </c>
      <c r="S177" s="202">
        <v>0</v>
      </c>
      <c r="T177" s="203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193</v>
      </c>
      <c r="AT177" s="204" t="s">
        <v>140</v>
      </c>
      <c r="AU177" s="204" t="s">
        <v>145</v>
      </c>
      <c r="AY177" s="14" t="s">
        <v>137</v>
      </c>
      <c r="BE177" s="205">
        <f t="shared" si="24"/>
        <v>0</v>
      </c>
      <c r="BF177" s="205">
        <f t="shared" si="25"/>
        <v>0</v>
      </c>
      <c r="BG177" s="205">
        <f t="shared" si="26"/>
        <v>0</v>
      </c>
      <c r="BH177" s="205">
        <f t="shared" si="27"/>
        <v>0</v>
      </c>
      <c r="BI177" s="205">
        <f t="shared" si="28"/>
        <v>0</v>
      </c>
      <c r="BJ177" s="14" t="s">
        <v>145</v>
      </c>
      <c r="BK177" s="205">
        <f t="shared" si="29"/>
        <v>0</v>
      </c>
      <c r="BL177" s="14" t="s">
        <v>193</v>
      </c>
      <c r="BM177" s="204" t="s">
        <v>798</v>
      </c>
    </row>
    <row r="178" spans="1:65" s="12" customFormat="1" ht="22.9" customHeight="1">
      <c r="B178" s="176"/>
      <c r="C178" s="177"/>
      <c r="D178" s="178" t="s">
        <v>72</v>
      </c>
      <c r="E178" s="190" t="s">
        <v>320</v>
      </c>
      <c r="F178" s="190" t="s">
        <v>321</v>
      </c>
      <c r="G178" s="177"/>
      <c r="H178" s="177"/>
      <c r="I178" s="180"/>
      <c r="J178" s="191">
        <f>BK178</f>
        <v>0</v>
      </c>
      <c r="K178" s="177"/>
      <c r="L178" s="182"/>
      <c r="M178" s="183"/>
      <c r="N178" s="184"/>
      <c r="O178" s="184"/>
      <c r="P178" s="185">
        <f>SUM(P179:P221)</f>
        <v>0</v>
      </c>
      <c r="Q178" s="184"/>
      <c r="R178" s="185">
        <f>SUM(R179:R221)</f>
        <v>0.4582177999999999</v>
      </c>
      <c r="S178" s="184"/>
      <c r="T178" s="186">
        <f>SUM(T179:T221)</f>
        <v>0.65288999999999997</v>
      </c>
      <c r="AR178" s="187" t="s">
        <v>145</v>
      </c>
      <c r="AT178" s="188" t="s">
        <v>72</v>
      </c>
      <c r="AU178" s="188" t="s">
        <v>81</v>
      </c>
      <c r="AY178" s="187" t="s">
        <v>137</v>
      </c>
      <c r="BK178" s="189">
        <f>SUM(BK179:BK221)</f>
        <v>0</v>
      </c>
    </row>
    <row r="179" spans="1:65" s="2" customFormat="1" ht="24.2" customHeight="1">
      <c r="A179" s="31"/>
      <c r="B179" s="32"/>
      <c r="C179" s="192" t="s">
        <v>304</v>
      </c>
      <c r="D179" s="192" t="s">
        <v>140</v>
      </c>
      <c r="E179" s="193" t="s">
        <v>323</v>
      </c>
      <c r="F179" s="194" t="s">
        <v>324</v>
      </c>
      <c r="G179" s="195" t="s">
        <v>325</v>
      </c>
      <c r="H179" s="196">
        <v>5</v>
      </c>
      <c r="I179" s="197"/>
      <c r="J179" s="198">
        <f t="shared" ref="J179:J221" si="30">ROUND(I179*H179,2)</f>
        <v>0</v>
      </c>
      <c r="K179" s="199"/>
      <c r="L179" s="36"/>
      <c r="M179" s="200" t="s">
        <v>1</v>
      </c>
      <c r="N179" s="201" t="s">
        <v>39</v>
      </c>
      <c r="O179" s="72"/>
      <c r="P179" s="202">
        <f t="shared" ref="P179:P221" si="31">O179*H179</f>
        <v>0</v>
      </c>
      <c r="Q179" s="202">
        <v>0</v>
      </c>
      <c r="R179" s="202">
        <f t="shared" ref="R179:R221" si="32">Q179*H179</f>
        <v>0</v>
      </c>
      <c r="S179" s="202">
        <v>1.933E-2</v>
      </c>
      <c r="T179" s="203">
        <f t="shared" ref="T179:T221" si="33">S179*H179</f>
        <v>9.665E-2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193</v>
      </c>
      <c r="AT179" s="204" t="s">
        <v>140</v>
      </c>
      <c r="AU179" s="204" t="s">
        <v>145</v>
      </c>
      <c r="AY179" s="14" t="s">
        <v>137</v>
      </c>
      <c r="BE179" s="205">
        <f t="shared" ref="BE179:BE221" si="34">IF(N179="základná",J179,0)</f>
        <v>0</v>
      </c>
      <c r="BF179" s="205">
        <f t="shared" ref="BF179:BF221" si="35">IF(N179="znížená",J179,0)</f>
        <v>0</v>
      </c>
      <c r="BG179" s="205">
        <f t="shared" ref="BG179:BG221" si="36">IF(N179="zákl. prenesená",J179,0)</f>
        <v>0</v>
      </c>
      <c r="BH179" s="205">
        <f t="shared" ref="BH179:BH221" si="37">IF(N179="zníž. prenesená",J179,0)</f>
        <v>0</v>
      </c>
      <c r="BI179" s="205">
        <f t="shared" ref="BI179:BI221" si="38">IF(N179="nulová",J179,0)</f>
        <v>0</v>
      </c>
      <c r="BJ179" s="14" t="s">
        <v>145</v>
      </c>
      <c r="BK179" s="205">
        <f t="shared" ref="BK179:BK221" si="39">ROUND(I179*H179,2)</f>
        <v>0</v>
      </c>
      <c r="BL179" s="14" t="s">
        <v>193</v>
      </c>
      <c r="BM179" s="204" t="s">
        <v>799</v>
      </c>
    </row>
    <row r="180" spans="1:65" s="2" customFormat="1" ht="24.2" customHeight="1">
      <c r="A180" s="31"/>
      <c r="B180" s="32"/>
      <c r="C180" s="192" t="s">
        <v>308</v>
      </c>
      <c r="D180" s="192" t="s">
        <v>140</v>
      </c>
      <c r="E180" s="193" t="s">
        <v>653</v>
      </c>
      <c r="F180" s="194" t="s">
        <v>654</v>
      </c>
      <c r="G180" s="195" t="s">
        <v>202</v>
      </c>
      <c r="H180" s="196">
        <v>5</v>
      </c>
      <c r="I180" s="197"/>
      <c r="J180" s="198">
        <f t="shared" si="30"/>
        <v>0</v>
      </c>
      <c r="K180" s="199"/>
      <c r="L180" s="36"/>
      <c r="M180" s="200" t="s">
        <v>1</v>
      </c>
      <c r="N180" s="201" t="s">
        <v>39</v>
      </c>
      <c r="O180" s="72"/>
      <c r="P180" s="202">
        <f t="shared" si="31"/>
        <v>0</v>
      </c>
      <c r="Q180" s="202">
        <v>2.8420000000000002E-4</v>
      </c>
      <c r="R180" s="202">
        <f t="shared" si="32"/>
        <v>1.4210000000000002E-3</v>
      </c>
      <c r="S180" s="202">
        <v>0</v>
      </c>
      <c r="T180" s="203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193</v>
      </c>
      <c r="AT180" s="204" t="s">
        <v>140</v>
      </c>
      <c r="AU180" s="204" t="s">
        <v>145</v>
      </c>
      <c r="AY180" s="14" t="s">
        <v>137</v>
      </c>
      <c r="BE180" s="205">
        <f t="shared" si="34"/>
        <v>0</v>
      </c>
      <c r="BF180" s="205">
        <f t="shared" si="35"/>
        <v>0</v>
      </c>
      <c r="BG180" s="205">
        <f t="shared" si="36"/>
        <v>0</v>
      </c>
      <c r="BH180" s="205">
        <f t="shared" si="37"/>
        <v>0</v>
      </c>
      <c r="BI180" s="205">
        <f t="shared" si="38"/>
        <v>0</v>
      </c>
      <c r="BJ180" s="14" t="s">
        <v>145</v>
      </c>
      <c r="BK180" s="205">
        <f t="shared" si="39"/>
        <v>0</v>
      </c>
      <c r="BL180" s="14" t="s">
        <v>193</v>
      </c>
      <c r="BM180" s="204" t="s">
        <v>800</v>
      </c>
    </row>
    <row r="181" spans="1:65" s="2" customFormat="1" ht="24.2" customHeight="1">
      <c r="A181" s="31"/>
      <c r="B181" s="32"/>
      <c r="C181" s="206" t="s">
        <v>312</v>
      </c>
      <c r="D181" s="206" t="s">
        <v>147</v>
      </c>
      <c r="E181" s="207" t="s">
        <v>656</v>
      </c>
      <c r="F181" s="208" t="s">
        <v>657</v>
      </c>
      <c r="G181" s="209" t="s">
        <v>202</v>
      </c>
      <c r="H181" s="210">
        <v>5</v>
      </c>
      <c r="I181" s="211"/>
      <c r="J181" s="212">
        <f t="shared" si="30"/>
        <v>0</v>
      </c>
      <c r="K181" s="213"/>
      <c r="L181" s="214"/>
      <c r="M181" s="215" t="s">
        <v>1</v>
      </c>
      <c r="N181" s="216" t="s">
        <v>39</v>
      </c>
      <c r="O181" s="72"/>
      <c r="P181" s="202">
        <f t="shared" si="31"/>
        <v>0</v>
      </c>
      <c r="Q181" s="202">
        <v>2.5499999999999998E-2</v>
      </c>
      <c r="R181" s="202">
        <f t="shared" si="32"/>
        <v>0.1275</v>
      </c>
      <c r="S181" s="202">
        <v>0</v>
      </c>
      <c r="T181" s="203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281</v>
      </c>
      <c r="AT181" s="204" t="s">
        <v>147</v>
      </c>
      <c r="AU181" s="204" t="s">
        <v>145</v>
      </c>
      <c r="AY181" s="14" t="s">
        <v>137</v>
      </c>
      <c r="BE181" s="205">
        <f t="shared" si="34"/>
        <v>0</v>
      </c>
      <c r="BF181" s="205">
        <f t="shared" si="35"/>
        <v>0</v>
      </c>
      <c r="BG181" s="205">
        <f t="shared" si="36"/>
        <v>0</v>
      </c>
      <c r="BH181" s="205">
        <f t="shared" si="37"/>
        <v>0</v>
      </c>
      <c r="BI181" s="205">
        <f t="shared" si="38"/>
        <v>0</v>
      </c>
      <c r="BJ181" s="14" t="s">
        <v>145</v>
      </c>
      <c r="BK181" s="205">
        <f t="shared" si="39"/>
        <v>0</v>
      </c>
      <c r="BL181" s="14" t="s">
        <v>193</v>
      </c>
      <c r="BM181" s="204" t="s">
        <v>801</v>
      </c>
    </row>
    <row r="182" spans="1:65" s="2" customFormat="1" ht="24.2" customHeight="1">
      <c r="A182" s="31"/>
      <c r="B182" s="32"/>
      <c r="C182" s="192" t="s">
        <v>316</v>
      </c>
      <c r="D182" s="192" t="s">
        <v>140</v>
      </c>
      <c r="E182" s="193" t="s">
        <v>372</v>
      </c>
      <c r="F182" s="194" t="s">
        <v>373</v>
      </c>
      <c r="G182" s="195" t="s">
        <v>325</v>
      </c>
      <c r="H182" s="196">
        <v>5</v>
      </c>
      <c r="I182" s="197"/>
      <c r="J182" s="198">
        <f t="shared" si="30"/>
        <v>0</v>
      </c>
      <c r="K182" s="199"/>
      <c r="L182" s="36"/>
      <c r="M182" s="200" t="s">
        <v>1</v>
      </c>
      <c r="N182" s="201" t="s">
        <v>39</v>
      </c>
      <c r="O182" s="72"/>
      <c r="P182" s="202">
        <f t="shared" si="31"/>
        <v>0</v>
      </c>
      <c r="Q182" s="202">
        <v>0</v>
      </c>
      <c r="R182" s="202">
        <f t="shared" si="32"/>
        <v>0</v>
      </c>
      <c r="S182" s="202">
        <v>1.9460000000000002E-2</v>
      </c>
      <c r="T182" s="203">
        <f t="shared" si="33"/>
        <v>9.7300000000000011E-2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4" t="s">
        <v>193</v>
      </c>
      <c r="AT182" s="204" t="s">
        <v>140</v>
      </c>
      <c r="AU182" s="204" t="s">
        <v>145</v>
      </c>
      <c r="AY182" s="14" t="s">
        <v>137</v>
      </c>
      <c r="BE182" s="205">
        <f t="shared" si="34"/>
        <v>0</v>
      </c>
      <c r="BF182" s="205">
        <f t="shared" si="35"/>
        <v>0</v>
      </c>
      <c r="BG182" s="205">
        <f t="shared" si="36"/>
        <v>0</v>
      </c>
      <c r="BH182" s="205">
        <f t="shared" si="37"/>
        <v>0</v>
      </c>
      <c r="BI182" s="205">
        <f t="shared" si="38"/>
        <v>0</v>
      </c>
      <c r="BJ182" s="14" t="s">
        <v>145</v>
      </c>
      <c r="BK182" s="205">
        <f t="shared" si="39"/>
        <v>0</v>
      </c>
      <c r="BL182" s="14" t="s">
        <v>193</v>
      </c>
      <c r="BM182" s="204" t="s">
        <v>806</v>
      </c>
    </row>
    <row r="183" spans="1:65" s="2" customFormat="1" ht="24.2" customHeight="1">
      <c r="A183" s="31"/>
      <c r="B183" s="32"/>
      <c r="C183" s="192" t="s">
        <v>322</v>
      </c>
      <c r="D183" s="192" t="s">
        <v>140</v>
      </c>
      <c r="E183" s="193" t="s">
        <v>668</v>
      </c>
      <c r="F183" s="194" t="s">
        <v>669</v>
      </c>
      <c r="G183" s="195" t="s">
        <v>202</v>
      </c>
      <c r="H183" s="196">
        <v>5</v>
      </c>
      <c r="I183" s="197"/>
      <c r="J183" s="198">
        <f t="shared" si="30"/>
        <v>0</v>
      </c>
      <c r="K183" s="199"/>
      <c r="L183" s="36"/>
      <c r="M183" s="200" t="s">
        <v>1</v>
      </c>
      <c r="N183" s="201" t="s">
        <v>39</v>
      </c>
      <c r="O183" s="72"/>
      <c r="P183" s="202">
        <f t="shared" si="31"/>
        <v>0</v>
      </c>
      <c r="Q183" s="202">
        <v>2.3019999999999998E-3</v>
      </c>
      <c r="R183" s="202">
        <f t="shared" si="32"/>
        <v>1.1509999999999999E-2</v>
      </c>
      <c r="S183" s="202">
        <v>0</v>
      </c>
      <c r="T183" s="203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4" t="s">
        <v>193</v>
      </c>
      <c r="AT183" s="204" t="s">
        <v>140</v>
      </c>
      <c r="AU183" s="204" t="s">
        <v>145</v>
      </c>
      <c r="AY183" s="14" t="s">
        <v>137</v>
      </c>
      <c r="BE183" s="205">
        <f t="shared" si="34"/>
        <v>0</v>
      </c>
      <c r="BF183" s="205">
        <f t="shared" si="35"/>
        <v>0</v>
      </c>
      <c r="BG183" s="205">
        <f t="shared" si="36"/>
        <v>0</v>
      </c>
      <c r="BH183" s="205">
        <f t="shared" si="37"/>
        <v>0</v>
      </c>
      <c r="BI183" s="205">
        <f t="shared" si="38"/>
        <v>0</v>
      </c>
      <c r="BJ183" s="14" t="s">
        <v>145</v>
      </c>
      <c r="BK183" s="205">
        <f t="shared" si="39"/>
        <v>0</v>
      </c>
      <c r="BL183" s="14" t="s">
        <v>193</v>
      </c>
      <c r="BM183" s="204" t="s">
        <v>807</v>
      </c>
    </row>
    <row r="184" spans="1:65" s="2" customFormat="1" ht="16.5" customHeight="1">
      <c r="A184" s="31"/>
      <c r="B184" s="32"/>
      <c r="C184" s="206" t="s">
        <v>327</v>
      </c>
      <c r="D184" s="206" t="s">
        <v>147</v>
      </c>
      <c r="E184" s="207" t="s">
        <v>671</v>
      </c>
      <c r="F184" s="208" t="s">
        <v>672</v>
      </c>
      <c r="G184" s="209" t="s">
        <v>202</v>
      </c>
      <c r="H184" s="210">
        <v>5</v>
      </c>
      <c r="I184" s="211"/>
      <c r="J184" s="212">
        <f t="shared" si="30"/>
        <v>0</v>
      </c>
      <c r="K184" s="213"/>
      <c r="L184" s="214"/>
      <c r="M184" s="215" t="s">
        <v>1</v>
      </c>
      <c r="N184" s="216" t="s">
        <v>39</v>
      </c>
      <c r="O184" s="72"/>
      <c r="P184" s="202">
        <f t="shared" si="31"/>
        <v>0</v>
      </c>
      <c r="Q184" s="202">
        <v>1.41E-2</v>
      </c>
      <c r="R184" s="202">
        <f t="shared" si="32"/>
        <v>7.0499999999999993E-2</v>
      </c>
      <c r="S184" s="202">
        <v>0</v>
      </c>
      <c r="T184" s="203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4" t="s">
        <v>281</v>
      </c>
      <c r="AT184" s="204" t="s">
        <v>147</v>
      </c>
      <c r="AU184" s="204" t="s">
        <v>145</v>
      </c>
      <c r="AY184" s="14" t="s">
        <v>137</v>
      </c>
      <c r="BE184" s="205">
        <f t="shared" si="34"/>
        <v>0</v>
      </c>
      <c r="BF184" s="205">
        <f t="shared" si="35"/>
        <v>0</v>
      </c>
      <c r="BG184" s="205">
        <f t="shared" si="36"/>
        <v>0</v>
      </c>
      <c r="BH184" s="205">
        <f t="shared" si="37"/>
        <v>0</v>
      </c>
      <c r="BI184" s="205">
        <f t="shared" si="38"/>
        <v>0</v>
      </c>
      <c r="BJ184" s="14" t="s">
        <v>145</v>
      </c>
      <c r="BK184" s="205">
        <f t="shared" si="39"/>
        <v>0</v>
      </c>
      <c r="BL184" s="14" t="s">
        <v>193</v>
      </c>
      <c r="BM184" s="204" t="s">
        <v>808</v>
      </c>
    </row>
    <row r="185" spans="1:65" s="2" customFormat="1" ht="24.2" customHeight="1">
      <c r="A185" s="31"/>
      <c r="B185" s="32"/>
      <c r="C185" s="192" t="s">
        <v>331</v>
      </c>
      <c r="D185" s="192" t="s">
        <v>140</v>
      </c>
      <c r="E185" s="193" t="s">
        <v>376</v>
      </c>
      <c r="F185" s="194" t="s">
        <v>377</v>
      </c>
      <c r="G185" s="195" t="s">
        <v>325</v>
      </c>
      <c r="H185" s="196">
        <v>4</v>
      </c>
      <c r="I185" s="197"/>
      <c r="J185" s="198">
        <f t="shared" si="30"/>
        <v>0</v>
      </c>
      <c r="K185" s="199"/>
      <c r="L185" s="36"/>
      <c r="M185" s="200" t="s">
        <v>1</v>
      </c>
      <c r="N185" s="201" t="s">
        <v>39</v>
      </c>
      <c r="O185" s="72"/>
      <c r="P185" s="202">
        <f t="shared" si="31"/>
        <v>0</v>
      </c>
      <c r="Q185" s="202">
        <v>0</v>
      </c>
      <c r="R185" s="202">
        <f t="shared" si="32"/>
        <v>0</v>
      </c>
      <c r="S185" s="202">
        <v>8.7999999999999995E-2</v>
      </c>
      <c r="T185" s="203">
        <f t="shared" si="33"/>
        <v>0.35199999999999998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193</v>
      </c>
      <c r="AT185" s="204" t="s">
        <v>140</v>
      </c>
      <c r="AU185" s="204" t="s">
        <v>145</v>
      </c>
      <c r="AY185" s="14" t="s">
        <v>137</v>
      </c>
      <c r="BE185" s="205">
        <f t="shared" si="34"/>
        <v>0</v>
      </c>
      <c r="BF185" s="205">
        <f t="shared" si="35"/>
        <v>0</v>
      </c>
      <c r="BG185" s="205">
        <f t="shared" si="36"/>
        <v>0</v>
      </c>
      <c r="BH185" s="205">
        <f t="shared" si="37"/>
        <v>0</v>
      </c>
      <c r="BI185" s="205">
        <f t="shared" si="38"/>
        <v>0</v>
      </c>
      <c r="BJ185" s="14" t="s">
        <v>145</v>
      </c>
      <c r="BK185" s="205">
        <f t="shared" si="39"/>
        <v>0</v>
      </c>
      <c r="BL185" s="14" t="s">
        <v>193</v>
      </c>
      <c r="BM185" s="204" t="s">
        <v>890</v>
      </c>
    </row>
    <row r="186" spans="1:65" s="2" customFormat="1" ht="24.2" customHeight="1">
      <c r="A186" s="31"/>
      <c r="B186" s="32"/>
      <c r="C186" s="192" t="s">
        <v>335</v>
      </c>
      <c r="D186" s="192" t="s">
        <v>140</v>
      </c>
      <c r="E186" s="193" t="s">
        <v>388</v>
      </c>
      <c r="F186" s="194" t="s">
        <v>389</v>
      </c>
      <c r="G186" s="195" t="s">
        <v>202</v>
      </c>
      <c r="H186" s="196">
        <v>4</v>
      </c>
      <c r="I186" s="197"/>
      <c r="J186" s="198">
        <f t="shared" si="30"/>
        <v>0</v>
      </c>
      <c r="K186" s="199"/>
      <c r="L186" s="36"/>
      <c r="M186" s="200" t="s">
        <v>1</v>
      </c>
      <c r="N186" s="201" t="s">
        <v>39</v>
      </c>
      <c r="O186" s="72"/>
      <c r="P186" s="202">
        <f t="shared" si="31"/>
        <v>0</v>
      </c>
      <c r="Q186" s="202">
        <v>7.8200000000000003E-4</v>
      </c>
      <c r="R186" s="202">
        <f t="shared" si="32"/>
        <v>3.1280000000000001E-3</v>
      </c>
      <c r="S186" s="202">
        <v>0</v>
      </c>
      <c r="T186" s="203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4" t="s">
        <v>193</v>
      </c>
      <c r="AT186" s="204" t="s">
        <v>140</v>
      </c>
      <c r="AU186" s="204" t="s">
        <v>145</v>
      </c>
      <c r="AY186" s="14" t="s">
        <v>137</v>
      </c>
      <c r="BE186" s="205">
        <f t="shared" si="34"/>
        <v>0</v>
      </c>
      <c r="BF186" s="205">
        <f t="shared" si="35"/>
        <v>0</v>
      </c>
      <c r="BG186" s="205">
        <f t="shared" si="36"/>
        <v>0</v>
      </c>
      <c r="BH186" s="205">
        <f t="shared" si="37"/>
        <v>0</v>
      </c>
      <c r="BI186" s="205">
        <f t="shared" si="38"/>
        <v>0</v>
      </c>
      <c r="BJ186" s="14" t="s">
        <v>145</v>
      </c>
      <c r="BK186" s="205">
        <f t="shared" si="39"/>
        <v>0</v>
      </c>
      <c r="BL186" s="14" t="s">
        <v>193</v>
      </c>
      <c r="BM186" s="204" t="s">
        <v>891</v>
      </c>
    </row>
    <row r="187" spans="1:65" s="2" customFormat="1" ht="24.2" customHeight="1">
      <c r="A187" s="31"/>
      <c r="B187" s="32"/>
      <c r="C187" s="206" t="s">
        <v>339</v>
      </c>
      <c r="D187" s="206" t="s">
        <v>147</v>
      </c>
      <c r="E187" s="207" t="s">
        <v>392</v>
      </c>
      <c r="F187" s="208" t="s">
        <v>393</v>
      </c>
      <c r="G187" s="209" t="s">
        <v>202</v>
      </c>
      <c r="H187" s="210">
        <v>4</v>
      </c>
      <c r="I187" s="211"/>
      <c r="J187" s="212">
        <f t="shared" si="30"/>
        <v>0</v>
      </c>
      <c r="K187" s="213"/>
      <c r="L187" s="214"/>
      <c r="M187" s="215" t="s">
        <v>1</v>
      </c>
      <c r="N187" s="216" t="s">
        <v>39</v>
      </c>
      <c r="O187" s="72"/>
      <c r="P187" s="202">
        <f t="shared" si="31"/>
        <v>0</v>
      </c>
      <c r="Q187" s="202">
        <v>3.4009999999999999E-2</v>
      </c>
      <c r="R187" s="202">
        <f t="shared" si="32"/>
        <v>0.13603999999999999</v>
      </c>
      <c r="S187" s="202">
        <v>0</v>
      </c>
      <c r="T187" s="203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4" t="s">
        <v>281</v>
      </c>
      <c r="AT187" s="204" t="s">
        <v>147</v>
      </c>
      <c r="AU187" s="204" t="s">
        <v>145</v>
      </c>
      <c r="AY187" s="14" t="s">
        <v>137</v>
      </c>
      <c r="BE187" s="205">
        <f t="shared" si="34"/>
        <v>0</v>
      </c>
      <c r="BF187" s="205">
        <f t="shared" si="35"/>
        <v>0</v>
      </c>
      <c r="BG187" s="205">
        <f t="shared" si="36"/>
        <v>0</v>
      </c>
      <c r="BH187" s="205">
        <f t="shared" si="37"/>
        <v>0</v>
      </c>
      <c r="BI187" s="205">
        <f t="shared" si="38"/>
        <v>0</v>
      </c>
      <c r="BJ187" s="14" t="s">
        <v>145</v>
      </c>
      <c r="BK187" s="205">
        <f t="shared" si="39"/>
        <v>0</v>
      </c>
      <c r="BL187" s="14" t="s">
        <v>193</v>
      </c>
      <c r="BM187" s="204" t="s">
        <v>892</v>
      </c>
    </row>
    <row r="188" spans="1:65" s="2" customFormat="1" ht="16.5" customHeight="1">
      <c r="A188" s="31"/>
      <c r="B188" s="32"/>
      <c r="C188" s="192" t="s">
        <v>343</v>
      </c>
      <c r="D188" s="192" t="s">
        <v>140</v>
      </c>
      <c r="E188" s="193" t="s">
        <v>396</v>
      </c>
      <c r="F188" s="194" t="s">
        <v>397</v>
      </c>
      <c r="G188" s="195" t="s">
        <v>202</v>
      </c>
      <c r="H188" s="196">
        <v>5</v>
      </c>
      <c r="I188" s="197"/>
      <c r="J188" s="198">
        <f t="shared" si="30"/>
        <v>0</v>
      </c>
      <c r="K188" s="199"/>
      <c r="L188" s="36"/>
      <c r="M188" s="200" t="s">
        <v>1</v>
      </c>
      <c r="N188" s="201" t="s">
        <v>39</v>
      </c>
      <c r="O188" s="72"/>
      <c r="P188" s="202">
        <f t="shared" si="31"/>
        <v>0</v>
      </c>
      <c r="Q188" s="202">
        <v>0</v>
      </c>
      <c r="R188" s="202">
        <f t="shared" si="32"/>
        <v>0</v>
      </c>
      <c r="S188" s="202">
        <v>0</v>
      </c>
      <c r="T188" s="203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4" t="s">
        <v>193</v>
      </c>
      <c r="AT188" s="204" t="s">
        <v>140</v>
      </c>
      <c r="AU188" s="204" t="s">
        <v>145</v>
      </c>
      <c r="AY188" s="14" t="s">
        <v>137</v>
      </c>
      <c r="BE188" s="205">
        <f t="shared" si="34"/>
        <v>0</v>
      </c>
      <c r="BF188" s="205">
        <f t="shared" si="35"/>
        <v>0</v>
      </c>
      <c r="BG188" s="205">
        <f t="shared" si="36"/>
        <v>0</v>
      </c>
      <c r="BH188" s="205">
        <f t="shared" si="37"/>
        <v>0</v>
      </c>
      <c r="BI188" s="205">
        <f t="shared" si="38"/>
        <v>0</v>
      </c>
      <c r="BJ188" s="14" t="s">
        <v>145</v>
      </c>
      <c r="BK188" s="205">
        <f t="shared" si="39"/>
        <v>0</v>
      </c>
      <c r="BL188" s="14" t="s">
        <v>193</v>
      </c>
      <c r="BM188" s="204" t="s">
        <v>811</v>
      </c>
    </row>
    <row r="189" spans="1:65" s="2" customFormat="1" ht="16.5" customHeight="1">
      <c r="A189" s="31"/>
      <c r="B189" s="32"/>
      <c r="C189" s="206" t="s">
        <v>347</v>
      </c>
      <c r="D189" s="206" t="s">
        <v>147</v>
      </c>
      <c r="E189" s="207" t="s">
        <v>400</v>
      </c>
      <c r="F189" s="208" t="s">
        <v>401</v>
      </c>
      <c r="G189" s="209" t="s">
        <v>202</v>
      </c>
      <c r="H189" s="210">
        <v>5</v>
      </c>
      <c r="I189" s="211"/>
      <c r="J189" s="212">
        <f t="shared" si="30"/>
        <v>0</v>
      </c>
      <c r="K189" s="213"/>
      <c r="L189" s="214"/>
      <c r="M189" s="215" t="s">
        <v>1</v>
      </c>
      <c r="N189" s="216" t="s">
        <v>39</v>
      </c>
      <c r="O189" s="72"/>
      <c r="P189" s="202">
        <f t="shared" si="31"/>
        <v>0</v>
      </c>
      <c r="Q189" s="202">
        <v>2E-3</v>
      </c>
      <c r="R189" s="202">
        <f t="shared" si="32"/>
        <v>0.01</v>
      </c>
      <c r="S189" s="202">
        <v>0</v>
      </c>
      <c r="T189" s="203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4" t="s">
        <v>281</v>
      </c>
      <c r="AT189" s="204" t="s">
        <v>147</v>
      </c>
      <c r="AU189" s="204" t="s">
        <v>145</v>
      </c>
      <c r="AY189" s="14" t="s">
        <v>137</v>
      </c>
      <c r="BE189" s="205">
        <f t="shared" si="34"/>
        <v>0</v>
      </c>
      <c r="BF189" s="205">
        <f t="shared" si="35"/>
        <v>0</v>
      </c>
      <c r="BG189" s="205">
        <f t="shared" si="36"/>
        <v>0</v>
      </c>
      <c r="BH189" s="205">
        <f t="shared" si="37"/>
        <v>0</v>
      </c>
      <c r="BI189" s="205">
        <f t="shared" si="38"/>
        <v>0</v>
      </c>
      <c r="BJ189" s="14" t="s">
        <v>145</v>
      </c>
      <c r="BK189" s="205">
        <f t="shared" si="39"/>
        <v>0</v>
      </c>
      <c r="BL189" s="14" t="s">
        <v>193</v>
      </c>
      <c r="BM189" s="204" t="s">
        <v>812</v>
      </c>
    </row>
    <row r="190" spans="1:65" s="2" customFormat="1" ht="24.2" customHeight="1">
      <c r="A190" s="31"/>
      <c r="B190" s="32"/>
      <c r="C190" s="192" t="s">
        <v>351</v>
      </c>
      <c r="D190" s="192" t="s">
        <v>140</v>
      </c>
      <c r="E190" s="193" t="s">
        <v>404</v>
      </c>
      <c r="F190" s="194" t="s">
        <v>405</v>
      </c>
      <c r="G190" s="195" t="s">
        <v>202</v>
      </c>
      <c r="H190" s="196">
        <v>35</v>
      </c>
      <c r="I190" s="197"/>
      <c r="J190" s="198">
        <f t="shared" si="30"/>
        <v>0</v>
      </c>
      <c r="K190" s="199"/>
      <c r="L190" s="36"/>
      <c r="M190" s="200" t="s">
        <v>1</v>
      </c>
      <c r="N190" s="201" t="s">
        <v>39</v>
      </c>
      <c r="O190" s="72"/>
      <c r="P190" s="202">
        <f t="shared" si="31"/>
        <v>0</v>
      </c>
      <c r="Q190" s="202">
        <v>0</v>
      </c>
      <c r="R190" s="202">
        <f t="shared" si="32"/>
        <v>0</v>
      </c>
      <c r="S190" s="202">
        <v>0</v>
      </c>
      <c r="T190" s="203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4" t="s">
        <v>193</v>
      </c>
      <c r="AT190" s="204" t="s">
        <v>140</v>
      </c>
      <c r="AU190" s="204" t="s">
        <v>145</v>
      </c>
      <c r="AY190" s="14" t="s">
        <v>137</v>
      </c>
      <c r="BE190" s="205">
        <f t="shared" si="34"/>
        <v>0</v>
      </c>
      <c r="BF190" s="205">
        <f t="shared" si="35"/>
        <v>0</v>
      </c>
      <c r="BG190" s="205">
        <f t="shared" si="36"/>
        <v>0</v>
      </c>
      <c r="BH190" s="205">
        <f t="shared" si="37"/>
        <v>0</v>
      </c>
      <c r="BI190" s="205">
        <f t="shared" si="38"/>
        <v>0</v>
      </c>
      <c r="BJ190" s="14" t="s">
        <v>145</v>
      </c>
      <c r="BK190" s="205">
        <f t="shared" si="39"/>
        <v>0</v>
      </c>
      <c r="BL190" s="14" t="s">
        <v>193</v>
      </c>
      <c r="BM190" s="204" t="s">
        <v>813</v>
      </c>
    </row>
    <row r="191" spans="1:65" s="2" customFormat="1" ht="16.5" customHeight="1">
      <c r="A191" s="31"/>
      <c r="B191" s="32"/>
      <c r="C191" s="206" t="s">
        <v>355</v>
      </c>
      <c r="D191" s="206" t="s">
        <v>147</v>
      </c>
      <c r="E191" s="207" t="s">
        <v>408</v>
      </c>
      <c r="F191" s="208" t="s">
        <v>409</v>
      </c>
      <c r="G191" s="209" t="s">
        <v>202</v>
      </c>
      <c r="H191" s="210">
        <v>5</v>
      </c>
      <c r="I191" s="211"/>
      <c r="J191" s="212">
        <f t="shared" si="30"/>
        <v>0</v>
      </c>
      <c r="K191" s="213"/>
      <c r="L191" s="214"/>
      <c r="M191" s="215" t="s">
        <v>1</v>
      </c>
      <c r="N191" s="216" t="s">
        <v>39</v>
      </c>
      <c r="O191" s="72"/>
      <c r="P191" s="202">
        <f t="shared" si="31"/>
        <v>0</v>
      </c>
      <c r="Q191" s="202">
        <v>1.9599999999999999E-3</v>
      </c>
      <c r="R191" s="202">
        <f t="shared" si="32"/>
        <v>9.7999999999999997E-3</v>
      </c>
      <c r="S191" s="202">
        <v>0</v>
      </c>
      <c r="T191" s="203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4" t="s">
        <v>281</v>
      </c>
      <c r="AT191" s="204" t="s">
        <v>147</v>
      </c>
      <c r="AU191" s="204" t="s">
        <v>145</v>
      </c>
      <c r="AY191" s="14" t="s">
        <v>137</v>
      </c>
      <c r="BE191" s="205">
        <f t="shared" si="34"/>
        <v>0</v>
      </c>
      <c r="BF191" s="205">
        <f t="shared" si="35"/>
        <v>0</v>
      </c>
      <c r="BG191" s="205">
        <f t="shared" si="36"/>
        <v>0</v>
      </c>
      <c r="BH191" s="205">
        <f t="shared" si="37"/>
        <v>0</v>
      </c>
      <c r="BI191" s="205">
        <f t="shared" si="38"/>
        <v>0</v>
      </c>
      <c r="BJ191" s="14" t="s">
        <v>145</v>
      </c>
      <c r="BK191" s="205">
        <f t="shared" si="39"/>
        <v>0</v>
      </c>
      <c r="BL191" s="14" t="s">
        <v>193</v>
      </c>
      <c r="BM191" s="204" t="s">
        <v>814</v>
      </c>
    </row>
    <row r="192" spans="1:65" s="2" customFormat="1" ht="24.2" customHeight="1">
      <c r="A192" s="31"/>
      <c r="B192" s="32"/>
      <c r="C192" s="206" t="s">
        <v>359</v>
      </c>
      <c r="D192" s="206" t="s">
        <v>147</v>
      </c>
      <c r="E192" s="207" t="s">
        <v>412</v>
      </c>
      <c r="F192" s="208" t="s">
        <v>413</v>
      </c>
      <c r="G192" s="209" t="s">
        <v>202</v>
      </c>
      <c r="H192" s="210">
        <v>5</v>
      </c>
      <c r="I192" s="211"/>
      <c r="J192" s="212">
        <f t="shared" si="30"/>
        <v>0</v>
      </c>
      <c r="K192" s="213"/>
      <c r="L192" s="214"/>
      <c r="M192" s="215" t="s">
        <v>1</v>
      </c>
      <c r="N192" s="216" t="s">
        <v>39</v>
      </c>
      <c r="O192" s="72"/>
      <c r="P192" s="202">
        <f t="shared" si="31"/>
        <v>0</v>
      </c>
      <c r="Q192" s="202">
        <v>2E-3</v>
      </c>
      <c r="R192" s="202">
        <f t="shared" si="32"/>
        <v>0.01</v>
      </c>
      <c r="S192" s="202">
        <v>0</v>
      </c>
      <c r="T192" s="203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4" t="s">
        <v>281</v>
      </c>
      <c r="AT192" s="204" t="s">
        <v>147</v>
      </c>
      <c r="AU192" s="204" t="s">
        <v>145</v>
      </c>
      <c r="AY192" s="14" t="s">
        <v>137</v>
      </c>
      <c r="BE192" s="205">
        <f t="shared" si="34"/>
        <v>0</v>
      </c>
      <c r="BF192" s="205">
        <f t="shared" si="35"/>
        <v>0</v>
      </c>
      <c r="BG192" s="205">
        <f t="shared" si="36"/>
        <v>0</v>
      </c>
      <c r="BH192" s="205">
        <f t="shared" si="37"/>
        <v>0</v>
      </c>
      <c r="BI192" s="205">
        <f t="shared" si="38"/>
        <v>0</v>
      </c>
      <c r="BJ192" s="14" t="s">
        <v>145</v>
      </c>
      <c r="BK192" s="205">
        <f t="shared" si="39"/>
        <v>0</v>
      </c>
      <c r="BL192" s="14" t="s">
        <v>193</v>
      </c>
      <c r="BM192" s="204" t="s">
        <v>815</v>
      </c>
    </row>
    <row r="193" spans="1:65" s="2" customFormat="1" ht="24.2" customHeight="1">
      <c r="A193" s="31"/>
      <c r="B193" s="32"/>
      <c r="C193" s="206" t="s">
        <v>363</v>
      </c>
      <c r="D193" s="206" t="s">
        <v>147</v>
      </c>
      <c r="E193" s="207" t="s">
        <v>416</v>
      </c>
      <c r="F193" s="208" t="s">
        <v>417</v>
      </c>
      <c r="G193" s="209" t="s">
        <v>202</v>
      </c>
      <c r="H193" s="210">
        <v>5</v>
      </c>
      <c r="I193" s="211"/>
      <c r="J193" s="212">
        <f t="shared" si="30"/>
        <v>0</v>
      </c>
      <c r="K193" s="213"/>
      <c r="L193" s="214"/>
      <c r="M193" s="215" t="s">
        <v>1</v>
      </c>
      <c r="N193" s="216" t="s">
        <v>39</v>
      </c>
      <c r="O193" s="72"/>
      <c r="P193" s="202">
        <f t="shared" si="31"/>
        <v>0</v>
      </c>
      <c r="Q193" s="202">
        <v>2.0400000000000001E-3</v>
      </c>
      <c r="R193" s="202">
        <f t="shared" si="32"/>
        <v>1.0200000000000001E-2</v>
      </c>
      <c r="S193" s="202">
        <v>0</v>
      </c>
      <c r="T193" s="203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4" t="s">
        <v>281</v>
      </c>
      <c r="AT193" s="204" t="s">
        <v>147</v>
      </c>
      <c r="AU193" s="204" t="s">
        <v>145</v>
      </c>
      <c r="AY193" s="14" t="s">
        <v>137</v>
      </c>
      <c r="BE193" s="205">
        <f t="shared" si="34"/>
        <v>0</v>
      </c>
      <c r="BF193" s="205">
        <f t="shared" si="35"/>
        <v>0</v>
      </c>
      <c r="BG193" s="205">
        <f t="shared" si="36"/>
        <v>0</v>
      </c>
      <c r="BH193" s="205">
        <f t="shared" si="37"/>
        <v>0</v>
      </c>
      <c r="BI193" s="205">
        <f t="shared" si="38"/>
        <v>0</v>
      </c>
      <c r="BJ193" s="14" t="s">
        <v>145</v>
      </c>
      <c r="BK193" s="205">
        <f t="shared" si="39"/>
        <v>0</v>
      </c>
      <c r="BL193" s="14" t="s">
        <v>193</v>
      </c>
      <c r="BM193" s="204" t="s">
        <v>816</v>
      </c>
    </row>
    <row r="194" spans="1:65" s="2" customFormat="1" ht="16.5" customHeight="1">
      <c r="A194" s="31"/>
      <c r="B194" s="32"/>
      <c r="C194" s="206" t="s">
        <v>367</v>
      </c>
      <c r="D194" s="206" t="s">
        <v>147</v>
      </c>
      <c r="E194" s="207" t="s">
        <v>420</v>
      </c>
      <c r="F194" s="208" t="s">
        <v>421</v>
      </c>
      <c r="G194" s="209" t="s">
        <v>202</v>
      </c>
      <c r="H194" s="210">
        <v>5</v>
      </c>
      <c r="I194" s="211"/>
      <c r="J194" s="212">
        <f t="shared" si="30"/>
        <v>0</v>
      </c>
      <c r="K194" s="213"/>
      <c r="L194" s="214"/>
      <c r="M194" s="215" t="s">
        <v>1</v>
      </c>
      <c r="N194" s="216" t="s">
        <v>39</v>
      </c>
      <c r="O194" s="72"/>
      <c r="P194" s="202">
        <f t="shared" si="31"/>
        <v>0</v>
      </c>
      <c r="Q194" s="202">
        <v>2.0799999999999998E-3</v>
      </c>
      <c r="R194" s="202">
        <f t="shared" si="32"/>
        <v>1.04E-2</v>
      </c>
      <c r="S194" s="202">
        <v>0</v>
      </c>
      <c r="T194" s="203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4" t="s">
        <v>281</v>
      </c>
      <c r="AT194" s="204" t="s">
        <v>147</v>
      </c>
      <c r="AU194" s="204" t="s">
        <v>145</v>
      </c>
      <c r="AY194" s="14" t="s">
        <v>137</v>
      </c>
      <c r="BE194" s="205">
        <f t="shared" si="34"/>
        <v>0</v>
      </c>
      <c r="BF194" s="205">
        <f t="shared" si="35"/>
        <v>0</v>
      </c>
      <c r="BG194" s="205">
        <f t="shared" si="36"/>
        <v>0</v>
      </c>
      <c r="BH194" s="205">
        <f t="shared" si="37"/>
        <v>0</v>
      </c>
      <c r="BI194" s="205">
        <f t="shared" si="38"/>
        <v>0</v>
      </c>
      <c r="BJ194" s="14" t="s">
        <v>145</v>
      </c>
      <c r="BK194" s="205">
        <f t="shared" si="39"/>
        <v>0</v>
      </c>
      <c r="BL194" s="14" t="s">
        <v>193</v>
      </c>
      <c r="BM194" s="204" t="s">
        <v>817</v>
      </c>
    </row>
    <row r="195" spans="1:65" s="2" customFormat="1" ht="16.5" customHeight="1">
      <c r="A195" s="31"/>
      <c r="B195" s="32"/>
      <c r="C195" s="206" t="s">
        <v>371</v>
      </c>
      <c r="D195" s="206" t="s">
        <v>147</v>
      </c>
      <c r="E195" s="207" t="s">
        <v>424</v>
      </c>
      <c r="F195" s="208" t="s">
        <v>425</v>
      </c>
      <c r="G195" s="209" t="s">
        <v>202</v>
      </c>
      <c r="H195" s="210">
        <v>5</v>
      </c>
      <c r="I195" s="211"/>
      <c r="J195" s="212">
        <f t="shared" si="30"/>
        <v>0</v>
      </c>
      <c r="K195" s="213"/>
      <c r="L195" s="214"/>
      <c r="M195" s="215" t="s">
        <v>1</v>
      </c>
      <c r="N195" s="216" t="s">
        <v>39</v>
      </c>
      <c r="O195" s="72"/>
      <c r="P195" s="202">
        <f t="shared" si="31"/>
        <v>0</v>
      </c>
      <c r="Q195" s="202">
        <v>6.9999999999999999E-4</v>
      </c>
      <c r="R195" s="202">
        <f t="shared" si="32"/>
        <v>3.5000000000000001E-3</v>
      </c>
      <c r="S195" s="202">
        <v>0</v>
      </c>
      <c r="T195" s="203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4" t="s">
        <v>281</v>
      </c>
      <c r="AT195" s="204" t="s">
        <v>147</v>
      </c>
      <c r="AU195" s="204" t="s">
        <v>145</v>
      </c>
      <c r="AY195" s="14" t="s">
        <v>137</v>
      </c>
      <c r="BE195" s="205">
        <f t="shared" si="34"/>
        <v>0</v>
      </c>
      <c r="BF195" s="205">
        <f t="shared" si="35"/>
        <v>0</v>
      </c>
      <c r="BG195" s="205">
        <f t="shared" si="36"/>
        <v>0</v>
      </c>
      <c r="BH195" s="205">
        <f t="shared" si="37"/>
        <v>0</v>
      </c>
      <c r="BI195" s="205">
        <f t="shared" si="38"/>
        <v>0</v>
      </c>
      <c r="BJ195" s="14" t="s">
        <v>145</v>
      </c>
      <c r="BK195" s="205">
        <f t="shared" si="39"/>
        <v>0</v>
      </c>
      <c r="BL195" s="14" t="s">
        <v>193</v>
      </c>
      <c r="BM195" s="204" t="s">
        <v>818</v>
      </c>
    </row>
    <row r="196" spans="1:65" s="2" customFormat="1" ht="16.5" customHeight="1">
      <c r="A196" s="31"/>
      <c r="B196" s="32"/>
      <c r="C196" s="206" t="s">
        <v>375</v>
      </c>
      <c r="D196" s="206" t="s">
        <v>147</v>
      </c>
      <c r="E196" s="207" t="s">
        <v>428</v>
      </c>
      <c r="F196" s="208" t="s">
        <v>429</v>
      </c>
      <c r="G196" s="209" t="s">
        <v>202</v>
      </c>
      <c r="H196" s="210">
        <v>5</v>
      </c>
      <c r="I196" s="211"/>
      <c r="J196" s="212">
        <f t="shared" si="30"/>
        <v>0</v>
      </c>
      <c r="K196" s="213"/>
      <c r="L196" s="214"/>
      <c r="M196" s="215" t="s">
        <v>1</v>
      </c>
      <c r="N196" s="216" t="s">
        <v>39</v>
      </c>
      <c r="O196" s="72"/>
      <c r="P196" s="202">
        <f t="shared" si="31"/>
        <v>0</v>
      </c>
      <c r="Q196" s="202">
        <v>4.0000000000000002E-4</v>
      </c>
      <c r="R196" s="202">
        <f t="shared" si="32"/>
        <v>2E-3</v>
      </c>
      <c r="S196" s="202">
        <v>0</v>
      </c>
      <c r="T196" s="203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4" t="s">
        <v>281</v>
      </c>
      <c r="AT196" s="204" t="s">
        <v>147</v>
      </c>
      <c r="AU196" s="204" t="s">
        <v>145</v>
      </c>
      <c r="AY196" s="14" t="s">
        <v>137</v>
      </c>
      <c r="BE196" s="205">
        <f t="shared" si="34"/>
        <v>0</v>
      </c>
      <c r="BF196" s="205">
        <f t="shared" si="35"/>
        <v>0</v>
      </c>
      <c r="BG196" s="205">
        <f t="shared" si="36"/>
        <v>0</v>
      </c>
      <c r="BH196" s="205">
        <f t="shared" si="37"/>
        <v>0</v>
      </c>
      <c r="BI196" s="205">
        <f t="shared" si="38"/>
        <v>0</v>
      </c>
      <c r="BJ196" s="14" t="s">
        <v>145</v>
      </c>
      <c r="BK196" s="205">
        <f t="shared" si="39"/>
        <v>0</v>
      </c>
      <c r="BL196" s="14" t="s">
        <v>193</v>
      </c>
      <c r="BM196" s="204" t="s">
        <v>819</v>
      </c>
    </row>
    <row r="197" spans="1:65" s="2" customFormat="1" ht="16.5" customHeight="1">
      <c r="A197" s="31"/>
      <c r="B197" s="32"/>
      <c r="C197" s="206" t="s">
        <v>379</v>
      </c>
      <c r="D197" s="206" t="s">
        <v>147</v>
      </c>
      <c r="E197" s="207" t="s">
        <v>432</v>
      </c>
      <c r="F197" s="208" t="s">
        <v>433</v>
      </c>
      <c r="G197" s="209" t="s">
        <v>202</v>
      </c>
      <c r="H197" s="210">
        <v>5</v>
      </c>
      <c r="I197" s="211"/>
      <c r="J197" s="212">
        <f t="shared" si="30"/>
        <v>0</v>
      </c>
      <c r="K197" s="213"/>
      <c r="L197" s="214"/>
      <c r="M197" s="215" t="s">
        <v>1</v>
      </c>
      <c r="N197" s="216" t="s">
        <v>39</v>
      </c>
      <c r="O197" s="72"/>
      <c r="P197" s="202">
        <f t="shared" si="31"/>
        <v>0</v>
      </c>
      <c r="Q197" s="202">
        <v>2.0799999999999998E-3</v>
      </c>
      <c r="R197" s="202">
        <f t="shared" si="32"/>
        <v>1.04E-2</v>
      </c>
      <c r="S197" s="202">
        <v>0</v>
      </c>
      <c r="T197" s="203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4" t="s">
        <v>281</v>
      </c>
      <c r="AT197" s="204" t="s">
        <v>147</v>
      </c>
      <c r="AU197" s="204" t="s">
        <v>145</v>
      </c>
      <c r="AY197" s="14" t="s">
        <v>137</v>
      </c>
      <c r="BE197" s="205">
        <f t="shared" si="34"/>
        <v>0</v>
      </c>
      <c r="BF197" s="205">
        <f t="shared" si="35"/>
        <v>0</v>
      </c>
      <c r="BG197" s="205">
        <f t="shared" si="36"/>
        <v>0</v>
      </c>
      <c r="BH197" s="205">
        <f t="shared" si="37"/>
        <v>0</v>
      </c>
      <c r="BI197" s="205">
        <f t="shared" si="38"/>
        <v>0</v>
      </c>
      <c r="BJ197" s="14" t="s">
        <v>145</v>
      </c>
      <c r="BK197" s="205">
        <f t="shared" si="39"/>
        <v>0</v>
      </c>
      <c r="BL197" s="14" t="s">
        <v>193</v>
      </c>
      <c r="BM197" s="204" t="s">
        <v>820</v>
      </c>
    </row>
    <row r="198" spans="1:65" s="2" customFormat="1" ht="37.9" customHeight="1">
      <c r="A198" s="31"/>
      <c r="B198" s="32"/>
      <c r="C198" s="192" t="s">
        <v>383</v>
      </c>
      <c r="D198" s="192" t="s">
        <v>140</v>
      </c>
      <c r="E198" s="193" t="s">
        <v>689</v>
      </c>
      <c r="F198" s="194" t="s">
        <v>690</v>
      </c>
      <c r="G198" s="195" t="s">
        <v>325</v>
      </c>
      <c r="H198" s="196">
        <v>1</v>
      </c>
      <c r="I198" s="197"/>
      <c r="J198" s="198">
        <f t="shared" si="30"/>
        <v>0</v>
      </c>
      <c r="K198" s="199"/>
      <c r="L198" s="36"/>
      <c r="M198" s="200" t="s">
        <v>1</v>
      </c>
      <c r="N198" s="201" t="s">
        <v>39</v>
      </c>
      <c r="O198" s="72"/>
      <c r="P198" s="202">
        <f t="shared" si="31"/>
        <v>0</v>
      </c>
      <c r="Q198" s="202">
        <v>0</v>
      </c>
      <c r="R198" s="202">
        <f t="shared" si="32"/>
        <v>0</v>
      </c>
      <c r="S198" s="202">
        <v>1.8800000000000001E-2</v>
      </c>
      <c r="T198" s="203">
        <f t="shared" si="33"/>
        <v>1.8800000000000001E-2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4" t="s">
        <v>193</v>
      </c>
      <c r="AT198" s="204" t="s">
        <v>140</v>
      </c>
      <c r="AU198" s="204" t="s">
        <v>145</v>
      </c>
      <c r="AY198" s="14" t="s">
        <v>137</v>
      </c>
      <c r="BE198" s="205">
        <f t="shared" si="34"/>
        <v>0</v>
      </c>
      <c r="BF198" s="205">
        <f t="shared" si="35"/>
        <v>0</v>
      </c>
      <c r="BG198" s="205">
        <f t="shared" si="36"/>
        <v>0</v>
      </c>
      <c r="BH198" s="205">
        <f t="shared" si="37"/>
        <v>0</v>
      </c>
      <c r="BI198" s="205">
        <f t="shared" si="38"/>
        <v>0</v>
      </c>
      <c r="BJ198" s="14" t="s">
        <v>145</v>
      </c>
      <c r="BK198" s="205">
        <f t="shared" si="39"/>
        <v>0</v>
      </c>
      <c r="BL198" s="14" t="s">
        <v>193</v>
      </c>
      <c r="BM198" s="204" t="s">
        <v>821</v>
      </c>
    </row>
    <row r="199" spans="1:65" s="2" customFormat="1" ht="24.2" customHeight="1">
      <c r="A199" s="31"/>
      <c r="B199" s="32"/>
      <c r="C199" s="192" t="s">
        <v>387</v>
      </c>
      <c r="D199" s="192" t="s">
        <v>140</v>
      </c>
      <c r="E199" s="193" t="s">
        <v>692</v>
      </c>
      <c r="F199" s="194" t="s">
        <v>693</v>
      </c>
      <c r="G199" s="195" t="s">
        <v>202</v>
      </c>
      <c r="H199" s="196">
        <v>1</v>
      </c>
      <c r="I199" s="197"/>
      <c r="J199" s="198">
        <f t="shared" si="30"/>
        <v>0</v>
      </c>
      <c r="K199" s="199"/>
      <c r="L199" s="36"/>
      <c r="M199" s="200" t="s">
        <v>1</v>
      </c>
      <c r="N199" s="201" t="s">
        <v>39</v>
      </c>
      <c r="O199" s="72"/>
      <c r="P199" s="202">
        <f t="shared" si="31"/>
        <v>0</v>
      </c>
      <c r="Q199" s="202">
        <v>2.7999999999999998E-4</v>
      </c>
      <c r="R199" s="202">
        <f t="shared" si="32"/>
        <v>2.7999999999999998E-4</v>
      </c>
      <c r="S199" s="202">
        <v>0</v>
      </c>
      <c r="T199" s="203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4" t="s">
        <v>193</v>
      </c>
      <c r="AT199" s="204" t="s">
        <v>140</v>
      </c>
      <c r="AU199" s="204" t="s">
        <v>145</v>
      </c>
      <c r="AY199" s="14" t="s">
        <v>137</v>
      </c>
      <c r="BE199" s="205">
        <f t="shared" si="34"/>
        <v>0</v>
      </c>
      <c r="BF199" s="205">
        <f t="shared" si="35"/>
        <v>0</v>
      </c>
      <c r="BG199" s="205">
        <f t="shared" si="36"/>
        <v>0</v>
      </c>
      <c r="BH199" s="205">
        <f t="shared" si="37"/>
        <v>0</v>
      </c>
      <c r="BI199" s="205">
        <f t="shared" si="38"/>
        <v>0</v>
      </c>
      <c r="BJ199" s="14" t="s">
        <v>145</v>
      </c>
      <c r="BK199" s="205">
        <f t="shared" si="39"/>
        <v>0</v>
      </c>
      <c r="BL199" s="14" t="s">
        <v>193</v>
      </c>
      <c r="BM199" s="204" t="s">
        <v>822</v>
      </c>
    </row>
    <row r="200" spans="1:65" s="2" customFormat="1" ht="16.5" customHeight="1">
      <c r="A200" s="31"/>
      <c r="B200" s="32"/>
      <c r="C200" s="206" t="s">
        <v>391</v>
      </c>
      <c r="D200" s="206" t="s">
        <v>147</v>
      </c>
      <c r="E200" s="207" t="s">
        <v>695</v>
      </c>
      <c r="F200" s="208" t="s">
        <v>696</v>
      </c>
      <c r="G200" s="209" t="s">
        <v>202</v>
      </c>
      <c r="H200" s="210">
        <v>1</v>
      </c>
      <c r="I200" s="211"/>
      <c r="J200" s="212">
        <f t="shared" si="30"/>
        <v>0</v>
      </c>
      <c r="K200" s="213"/>
      <c r="L200" s="214"/>
      <c r="M200" s="215" t="s">
        <v>1</v>
      </c>
      <c r="N200" s="216" t="s">
        <v>39</v>
      </c>
      <c r="O200" s="72"/>
      <c r="P200" s="202">
        <f t="shared" si="31"/>
        <v>0</v>
      </c>
      <c r="Q200" s="202">
        <v>1.8499999999999999E-2</v>
      </c>
      <c r="R200" s="202">
        <f t="shared" si="32"/>
        <v>1.8499999999999999E-2</v>
      </c>
      <c r="S200" s="202">
        <v>0</v>
      </c>
      <c r="T200" s="203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4" t="s">
        <v>281</v>
      </c>
      <c r="AT200" s="204" t="s">
        <v>147</v>
      </c>
      <c r="AU200" s="204" t="s">
        <v>145</v>
      </c>
      <c r="AY200" s="14" t="s">
        <v>137</v>
      </c>
      <c r="BE200" s="205">
        <f t="shared" si="34"/>
        <v>0</v>
      </c>
      <c r="BF200" s="205">
        <f t="shared" si="35"/>
        <v>0</v>
      </c>
      <c r="BG200" s="205">
        <f t="shared" si="36"/>
        <v>0</v>
      </c>
      <c r="BH200" s="205">
        <f t="shared" si="37"/>
        <v>0</v>
      </c>
      <c r="BI200" s="205">
        <f t="shared" si="38"/>
        <v>0</v>
      </c>
      <c r="BJ200" s="14" t="s">
        <v>145</v>
      </c>
      <c r="BK200" s="205">
        <f t="shared" si="39"/>
        <v>0</v>
      </c>
      <c r="BL200" s="14" t="s">
        <v>193</v>
      </c>
      <c r="BM200" s="204" t="s">
        <v>823</v>
      </c>
    </row>
    <row r="201" spans="1:65" s="2" customFormat="1" ht="37.9" customHeight="1">
      <c r="A201" s="31"/>
      <c r="B201" s="32"/>
      <c r="C201" s="192" t="s">
        <v>395</v>
      </c>
      <c r="D201" s="192" t="s">
        <v>140</v>
      </c>
      <c r="E201" s="193" t="s">
        <v>436</v>
      </c>
      <c r="F201" s="194" t="s">
        <v>437</v>
      </c>
      <c r="G201" s="195" t="s">
        <v>219</v>
      </c>
      <c r="H201" s="196">
        <v>0.65300000000000002</v>
      </c>
      <c r="I201" s="197"/>
      <c r="J201" s="198">
        <f t="shared" si="30"/>
        <v>0</v>
      </c>
      <c r="K201" s="199"/>
      <c r="L201" s="36"/>
      <c r="M201" s="200" t="s">
        <v>1</v>
      </c>
      <c r="N201" s="201" t="s">
        <v>39</v>
      </c>
      <c r="O201" s="72"/>
      <c r="P201" s="202">
        <f t="shared" si="31"/>
        <v>0</v>
      </c>
      <c r="Q201" s="202">
        <v>0</v>
      </c>
      <c r="R201" s="202">
        <f t="shared" si="32"/>
        <v>0</v>
      </c>
      <c r="S201" s="202">
        <v>0</v>
      </c>
      <c r="T201" s="203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4" t="s">
        <v>193</v>
      </c>
      <c r="AT201" s="204" t="s">
        <v>140</v>
      </c>
      <c r="AU201" s="204" t="s">
        <v>145</v>
      </c>
      <c r="AY201" s="14" t="s">
        <v>137</v>
      </c>
      <c r="BE201" s="205">
        <f t="shared" si="34"/>
        <v>0</v>
      </c>
      <c r="BF201" s="205">
        <f t="shared" si="35"/>
        <v>0</v>
      </c>
      <c r="BG201" s="205">
        <f t="shared" si="36"/>
        <v>0</v>
      </c>
      <c r="BH201" s="205">
        <f t="shared" si="37"/>
        <v>0</v>
      </c>
      <c r="BI201" s="205">
        <f t="shared" si="38"/>
        <v>0</v>
      </c>
      <c r="BJ201" s="14" t="s">
        <v>145</v>
      </c>
      <c r="BK201" s="205">
        <f t="shared" si="39"/>
        <v>0</v>
      </c>
      <c r="BL201" s="14" t="s">
        <v>193</v>
      </c>
      <c r="BM201" s="204" t="s">
        <v>824</v>
      </c>
    </row>
    <row r="202" spans="1:65" s="2" customFormat="1" ht="21.75" customHeight="1">
      <c r="A202" s="31"/>
      <c r="B202" s="32"/>
      <c r="C202" s="192" t="s">
        <v>399</v>
      </c>
      <c r="D202" s="192" t="s">
        <v>140</v>
      </c>
      <c r="E202" s="193" t="s">
        <v>440</v>
      </c>
      <c r="F202" s="194" t="s">
        <v>441</v>
      </c>
      <c r="G202" s="195" t="s">
        <v>202</v>
      </c>
      <c r="H202" s="196">
        <v>15</v>
      </c>
      <c r="I202" s="197"/>
      <c r="J202" s="198">
        <f t="shared" si="30"/>
        <v>0</v>
      </c>
      <c r="K202" s="199"/>
      <c r="L202" s="36"/>
      <c r="M202" s="200" t="s">
        <v>1</v>
      </c>
      <c r="N202" s="201" t="s">
        <v>39</v>
      </c>
      <c r="O202" s="72"/>
      <c r="P202" s="202">
        <f t="shared" si="31"/>
        <v>0</v>
      </c>
      <c r="Q202" s="202">
        <v>0</v>
      </c>
      <c r="R202" s="202">
        <f t="shared" si="32"/>
        <v>0</v>
      </c>
      <c r="S202" s="202">
        <v>4.8999999999999998E-4</v>
      </c>
      <c r="T202" s="203">
        <f t="shared" si="33"/>
        <v>7.3499999999999998E-3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4" t="s">
        <v>193</v>
      </c>
      <c r="AT202" s="204" t="s">
        <v>140</v>
      </c>
      <c r="AU202" s="204" t="s">
        <v>145</v>
      </c>
      <c r="AY202" s="14" t="s">
        <v>137</v>
      </c>
      <c r="BE202" s="205">
        <f t="shared" si="34"/>
        <v>0</v>
      </c>
      <c r="BF202" s="205">
        <f t="shared" si="35"/>
        <v>0</v>
      </c>
      <c r="BG202" s="205">
        <f t="shared" si="36"/>
        <v>0</v>
      </c>
      <c r="BH202" s="205">
        <f t="shared" si="37"/>
        <v>0</v>
      </c>
      <c r="BI202" s="205">
        <f t="shared" si="38"/>
        <v>0</v>
      </c>
      <c r="BJ202" s="14" t="s">
        <v>145</v>
      </c>
      <c r="BK202" s="205">
        <f t="shared" si="39"/>
        <v>0</v>
      </c>
      <c r="BL202" s="14" t="s">
        <v>193</v>
      </c>
      <c r="BM202" s="204" t="s">
        <v>825</v>
      </c>
    </row>
    <row r="203" spans="1:65" s="2" customFormat="1" ht="21.75" customHeight="1">
      <c r="A203" s="31"/>
      <c r="B203" s="32"/>
      <c r="C203" s="192" t="s">
        <v>403</v>
      </c>
      <c r="D203" s="192" t="s">
        <v>140</v>
      </c>
      <c r="E203" s="193" t="s">
        <v>444</v>
      </c>
      <c r="F203" s="194" t="s">
        <v>445</v>
      </c>
      <c r="G203" s="195" t="s">
        <v>325</v>
      </c>
      <c r="H203" s="196">
        <v>6</v>
      </c>
      <c r="I203" s="197"/>
      <c r="J203" s="198">
        <f t="shared" si="30"/>
        <v>0</v>
      </c>
      <c r="K203" s="199"/>
      <c r="L203" s="36"/>
      <c r="M203" s="200" t="s">
        <v>1</v>
      </c>
      <c r="N203" s="201" t="s">
        <v>39</v>
      </c>
      <c r="O203" s="72"/>
      <c r="P203" s="202">
        <f t="shared" si="31"/>
        <v>0</v>
      </c>
      <c r="Q203" s="202">
        <v>0</v>
      </c>
      <c r="R203" s="202">
        <f t="shared" si="32"/>
        <v>0</v>
      </c>
      <c r="S203" s="202">
        <v>8.5999999999999998E-4</v>
      </c>
      <c r="T203" s="203">
        <f t="shared" si="33"/>
        <v>5.1599999999999997E-3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4" t="s">
        <v>193</v>
      </c>
      <c r="AT203" s="204" t="s">
        <v>140</v>
      </c>
      <c r="AU203" s="204" t="s">
        <v>145</v>
      </c>
      <c r="AY203" s="14" t="s">
        <v>137</v>
      </c>
      <c r="BE203" s="205">
        <f t="shared" si="34"/>
        <v>0</v>
      </c>
      <c r="BF203" s="205">
        <f t="shared" si="35"/>
        <v>0</v>
      </c>
      <c r="BG203" s="205">
        <f t="shared" si="36"/>
        <v>0</v>
      </c>
      <c r="BH203" s="205">
        <f t="shared" si="37"/>
        <v>0</v>
      </c>
      <c r="BI203" s="205">
        <f t="shared" si="38"/>
        <v>0</v>
      </c>
      <c r="BJ203" s="14" t="s">
        <v>145</v>
      </c>
      <c r="BK203" s="205">
        <f t="shared" si="39"/>
        <v>0</v>
      </c>
      <c r="BL203" s="14" t="s">
        <v>193</v>
      </c>
      <c r="BM203" s="204" t="s">
        <v>826</v>
      </c>
    </row>
    <row r="204" spans="1:65" s="2" customFormat="1" ht="37.9" customHeight="1">
      <c r="A204" s="31"/>
      <c r="B204" s="32"/>
      <c r="C204" s="192" t="s">
        <v>407</v>
      </c>
      <c r="D204" s="192" t="s">
        <v>140</v>
      </c>
      <c r="E204" s="193" t="s">
        <v>448</v>
      </c>
      <c r="F204" s="194" t="s">
        <v>449</v>
      </c>
      <c r="G204" s="195" t="s">
        <v>202</v>
      </c>
      <c r="H204" s="196">
        <v>5</v>
      </c>
      <c r="I204" s="197"/>
      <c r="J204" s="198">
        <f t="shared" si="30"/>
        <v>0</v>
      </c>
      <c r="K204" s="199"/>
      <c r="L204" s="36"/>
      <c r="M204" s="200" t="s">
        <v>1</v>
      </c>
      <c r="N204" s="201" t="s">
        <v>39</v>
      </c>
      <c r="O204" s="72"/>
      <c r="P204" s="202">
        <f t="shared" si="31"/>
        <v>0</v>
      </c>
      <c r="Q204" s="202">
        <v>4.1999999999999996E-6</v>
      </c>
      <c r="R204" s="202">
        <f t="shared" si="32"/>
        <v>2.0999999999999999E-5</v>
      </c>
      <c r="S204" s="202">
        <v>0</v>
      </c>
      <c r="T204" s="203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4" t="s">
        <v>193</v>
      </c>
      <c r="AT204" s="204" t="s">
        <v>140</v>
      </c>
      <c r="AU204" s="204" t="s">
        <v>145</v>
      </c>
      <c r="AY204" s="14" t="s">
        <v>137</v>
      </c>
      <c r="BE204" s="205">
        <f t="shared" si="34"/>
        <v>0</v>
      </c>
      <c r="BF204" s="205">
        <f t="shared" si="35"/>
        <v>0</v>
      </c>
      <c r="BG204" s="205">
        <f t="shared" si="36"/>
        <v>0</v>
      </c>
      <c r="BH204" s="205">
        <f t="shared" si="37"/>
        <v>0</v>
      </c>
      <c r="BI204" s="205">
        <f t="shared" si="38"/>
        <v>0</v>
      </c>
      <c r="BJ204" s="14" t="s">
        <v>145</v>
      </c>
      <c r="BK204" s="205">
        <f t="shared" si="39"/>
        <v>0</v>
      </c>
      <c r="BL204" s="14" t="s">
        <v>193</v>
      </c>
      <c r="BM204" s="204" t="s">
        <v>827</v>
      </c>
    </row>
    <row r="205" spans="1:65" s="2" customFormat="1" ht="24.2" customHeight="1">
      <c r="A205" s="31"/>
      <c r="B205" s="32"/>
      <c r="C205" s="206" t="s">
        <v>411</v>
      </c>
      <c r="D205" s="206" t="s">
        <v>147</v>
      </c>
      <c r="E205" s="207" t="s">
        <v>452</v>
      </c>
      <c r="F205" s="208" t="s">
        <v>453</v>
      </c>
      <c r="G205" s="209" t="s">
        <v>202</v>
      </c>
      <c r="H205" s="210">
        <v>5</v>
      </c>
      <c r="I205" s="211"/>
      <c r="J205" s="212">
        <f t="shared" si="30"/>
        <v>0</v>
      </c>
      <c r="K205" s="213"/>
      <c r="L205" s="214"/>
      <c r="M205" s="215" t="s">
        <v>1</v>
      </c>
      <c r="N205" s="216" t="s">
        <v>39</v>
      </c>
      <c r="O205" s="72"/>
      <c r="P205" s="202">
        <f t="shared" si="31"/>
        <v>0</v>
      </c>
      <c r="Q205" s="202">
        <v>2.4499999999999999E-3</v>
      </c>
      <c r="R205" s="202">
        <f t="shared" si="32"/>
        <v>1.225E-2</v>
      </c>
      <c r="S205" s="202">
        <v>0</v>
      </c>
      <c r="T205" s="203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4" t="s">
        <v>281</v>
      </c>
      <c r="AT205" s="204" t="s">
        <v>147</v>
      </c>
      <c r="AU205" s="204" t="s">
        <v>145</v>
      </c>
      <c r="AY205" s="14" t="s">
        <v>137</v>
      </c>
      <c r="BE205" s="205">
        <f t="shared" si="34"/>
        <v>0</v>
      </c>
      <c r="BF205" s="205">
        <f t="shared" si="35"/>
        <v>0</v>
      </c>
      <c r="BG205" s="205">
        <f t="shared" si="36"/>
        <v>0</v>
      </c>
      <c r="BH205" s="205">
        <f t="shared" si="37"/>
        <v>0</v>
      </c>
      <c r="BI205" s="205">
        <f t="shared" si="38"/>
        <v>0</v>
      </c>
      <c r="BJ205" s="14" t="s">
        <v>145</v>
      </c>
      <c r="BK205" s="205">
        <f t="shared" si="39"/>
        <v>0</v>
      </c>
      <c r="BL205" s="14" t="s">
        <v>193</v>
      </c>
      <c r="BM205" s="204" t="s">
        <v>828</v>
      </c>
    </row>
    <row r="206" spans="1:65" s="2" customFormat="1" ht="24.2" customHeight="1">
      <c r="A206" s="31"/>
      <c r="B206" s="32"/>
      <c r="C206" s="192" t="s">
        <v>415</v>
      </c>
      <c r="D206" s="192" t="s">
        <v>140</v>
      </c>
      <c r="E206" s="193" t="s">
        <v>703</v>
      </c>
      <c r="F206" s="194" t="s">
        <v>704</v>
      </c>
      <c r="G206" s="195" t="s">
        <v>202</v>
      </c>
      <c r="H206" s="196">
        <v>1</v>
      </c>
      <c r="I206" s="197"/>
      <c r="J206" s="198">
        <f t="shared" si="30"/>
        <v>0</v>
      </c>
      <c r="K206" s="199"/>
      <c r="L206" s="36"/>
      <c r="M206" s="200" t="s">
        <v>1</v>
      </c>
      <c r="N206" s="201" t="s">
        <v>39</v>
      </c>
      <c r="O206" s="72"/>
      <c r="P206" s="202">
        <f t="shared" si="31"/>
        <v>0</v>
      </c>
      <c r="Q206" s="202">
        <v>4.1999999999999996E-6</v>
      </c>
      <c r="R206" s="202">
        <f t="shared" si="32"/>
        <v>4.1999999999999996E-6</v>
      </c>
      <c r="S206" s="202">
        <v>0</v>
      </c>
      <c r="T206" s="203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4" t="s">
        <v>193</v>
      </c>
      <c r="AT206" s="204" t="s">
        <v>140</v>
      </c>
      <c r="AU206" s="204" t="s">
        <v>145</v>
      </c>
      <c r="AY206" s="14" t="s">
        <v>137</v>
      </c>
      <c r="BE206" s="205">
        <f t="shared" si="34"/>
        <v>0</v>
      </c>
      <c r="BF206" s="205">
        <f t="shared" si="35"/>
        <v>0</v>
      </c>
      <c r="BG206" s="205">
        <f t="shared" si="36"/>
        <v>0</v>
      </c>
      <c r="BH206" s="205">
        <f t="shared" si="37"/>
        <v>0</v>
      </c>
      <c r="BI206" s="205">
        <f t="shared" si="38"/>
        <v>0</v>
      </c>
      <c r="BJ206" s="14" t="s">
        <v>145</v>
      </c>
      <c r="BK206" s="205">
        <f t="shared" si="39"/>
        <v>0</v>
      </c>
      <c r="BL206" s="14" t="s">
        <v>193</v>
      </c>
      <c r="BM206" s="204" t="s">
        <v>829</v>
      </c>
    </row>
    <row r="207" spans="1:65" s="2" customFormat="1" ht="16.5" customHeight="1">
      <c r="A207" s="31"/>
      <c r="B207" s="32"/>
      <c r="C207" s="206" t="s">
        <v>419</v>
      </c>
      <c r="D207" s="206" t="s">
        <v>147</v>
      </c>
      <c r="E207" s="207" t="s">
        <v>706</v>
      </c>
      <c r="F207" s="208" t="s">
        <v>707</v>
      </c>
      <c r="G207" s="209" t="s">
        <v>202</v>
      </c>
      <c r="H207" s="210">
        <v>1</v>
      </c>
      <c r="I207" s="211"/>
      <c r="J207" s="212">
        <f t="shared" si="30"/>
        <v>0</v>
      </c>
      <c r="K207" s="213"/>
      <c r="L207" s="214"/>
      <c r="M207" s="215" t="s">
        <v>1</v>
      </c>
      <c r="N207" s="216" t="s">
        <v>39</v>
      </c>
      <c r="O207" s="72"/>
      <c r="P207" s="202">
        <f t="shared" si="31"/>
        <v>0</v>
      </c>
      <c r="Q207" s="202">
        <v>1E-3</v>
      </c>
      <c r="R207" s="202">
        <f t="shared" si="32"/>
        <v>1E-3</v>
      </c>
      <c r="S207" s="202">
        <v>0</v>
      </c>
      <c r="T207" s="203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4" t="s">
        <v>281</v>
      </c>
      <c r="AT207" s="204" t="s">
        <v>147</v>
      </c>
      <c r="AU207" s="204" t="s">
        <v>145</v>
      </c>
      <c r="AY207" s="14" t="s">
        <v>137</v>
      </c>
      <c r="BE207" s="205">
        <f t="shared" si="34"/>
        <v>0</v>
      </c>
      <c r="BF207" s="205">
        <f t="shared" si="35"/>
        <v>0</v>
      </c>
      <c r="BG207" s="205">
        <f t="shared" si="36"/>
        <v>0</v>
      </c>
      <c r="BH207" s="205">
        <f t="shared" si="37"/>
        <v>0</v>
      </c>
      <c r="BI207" s="205">
        <f t="shared" si="38"/>
        <v>0</v>
      </c>
      <c r="BJ207" s="14" t="s">
        <v>145</v>
      </c>
      <c r="BK207" s="205">
        <f t="shared" si="39"/>
        <v>0</v>
      </c>
      <c r="BL207" s="14" t="s">
        <v>193</v>
      </c>
      <c r="BM207" s="204" t="s">
        <v>830</v>
      </c>
    </row>
    <row r="208" spans="1:65" s="2" customFormat="1" ht="24.2" customHeight="1">
      <c r="A208" s="31"/>
      <c r="B208" s="32"/>
      <c r="C208" s="192" t="s">
        <v>423</v>
      </c>
      <c r="D208" s="192" t="s">
        <v>140</v>
      </c>
      <c r="E208" s="193" t="s">
        <v>456</v>
      </c>
      <c r="F208" s="194" t="s">
        <v>457</v>
      </c>
      <c r="G208" s="195" t="s">
        <v>202</v>
      </c>
      <c r="H208" s="196">
        <v>5</v>
      </c>
      <c r="I208" s="197"/>
      <c r="J208" s="198">
        <f t="shared" si="30"/>
        <v>0</v>
      </c>
      <c r="K208" s="199"/>
      <c r="L208" s="36"/>
      <c r="M208" s="200" t="s">
        <v>1</v>
      </c>
      <c r="N208" s="201" t="s">
        <v>39</v>
      </c>
      <c r="O208" s="72"/>
      <c r="P208" s="202">
        <f t="shared" si="31"/>
        <v>0</v>
      </c>
      <c r="Q208" s="202">
        <v>0</v>
      </c>
      <c r="R208" s="202">
        <f t="shared" si="32"/>
        <v>0</v>
      </c>
      <c r="S208" s="202">
        <v>2.2499999999999998E-3</v>
      </c>
      <c r="T208" s="203">
        <f t="shared" si="33"/>
        <v>1.125E-2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4" t="s">
        <v>193</v>
      </c>
      <c r="AT208" s="204" t="s">
        <v>140</v>
      </c>
      <c r="AU208" s="204" t="s">
        <v>145</v>
      </c>
      <c r="AY208" s="14" t="s">
        <v>137</v>
      </c>
      <c r="BE208" s="205">
        <f t="shared" si="34"/>
        <v>0</v>
      </c>
      <c r="BF208" s="205">
        <f t="shared" si="35"/>
        <v>0</v>
      </c>
      <c r="BG208" s="205">
        <f t="shared" si="36"/>
        <v>0</v>
      </c>
      <c r="BH208" s="205">
        <f t="shared" si="37"/>
        <v>0</v>
      </c>
      <c r="BI208" s="205">
        <f t="shared" si="38"/>
        <v>0</v>
      </c>
      <c r="BJ208" s="14" t="s">
        <v>145</v>
      </c>
      <c r="BK208" s="205">
        <f t="shared" si="39"/>
        <v>0</v>
      </c>
      <c r="BL208" s="14" t="s">
        <v>193</v>
      </c>
      <c r="BM208" s="204" t="s">
        <v>893</v>
      </c>
    </row>
    <row r="209" spans="1:65" s="2" customFormat="1" ht="24.2" customHeight="1">
      <c r="A209" s="31"/>
      <c r="B209" s="32"/>
      <c r="C209" s="192" t="s">
        <v>427</v>
      </c>
      <c r="D209" s="192" t="s">
        <v>140</v>
      </c>
      <c r="E209" s="193" t="s">
        <v>460</v>
      </c>
      <c r="F209" s="194" t="s">
        <v>461</v>
      </c>
      <c r="G209" s="195" t="s">
        <v>202</v>
      </c>
      <c r="H209" s="196">
        <v>5</v>
      </c>
      <c r="I209" s="197"/>
      <c r="J209" s="198">
        <f t="shared" si="30"/>
        <v>0</v>
      </c>
      <c r="K209" s="199"/>
      <c r="L209" s="36"/>
      <c r="M209" s="200" t="s">
        <v>1</v>
      </c>
      <c r="N209" s="201" t="s">
        <v>39</v>
      </c>
      <c r="O209" s="72"/>
      <c r="P209" s="202">
        <f t="shared" si="31"/>
        <v>0</v>
      </c>
      <c r="Q209" s="202">
        <v>0</v>
      </c>
      <c r="R209" s="202">
        <f t="shared" si="32"/>
        <v>0</v>
      </c>
      <c r="S209" s="202">
        <v>1.1299999999999999E-3</v>
      </c>
      <c r="T209" s="203">
        <f t="shared" si="33"/>
        <v>5.6499999999999996E-3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4" t="s">
        <v>193</v>
      </c>
      <c r="AT209" s="204" t="s">
        <v>140</v>
      </c>
      <c r="AU209" s="204" t="s">
        <v>145</v>
      </c>
      <c r="AY209" s="14" t="s">
        <v>137</v>
      </c>
      <c r="BE209" s="205">
        <f t="shared" si="34"/>
        <v>0</v>
      </c>
      <c r="BF209" s="205">
        <f t="shared" si="35"/>
        <v>0</v>
      </c>
      <c r="BG209" s="205">
        <f t="shared" si="36"/>
        <v>0</v>
      </c>
      <c r="BH209" s="205">
        <f t="shared" si="37"/>
        <v>0</v>
      </c>
      <c r="BI209" s="205">
        <f t="shared" si="38"/>
        <v>0</v>
      </c>
      <c r="BJ209" s="14" t="s">
        <v>145</v>
      </c>
      <c r="BK209" s="205">
        <f t="shared" si="39"/>
        <v>0</v>
      </c>
      <c r="BL209" s="14" t="s">
        <v>193</v>
      </c>
      <c r="BM209" s="204" t="s">
        <v>894</v>
      </c>
    </row>
    <row r="210" spans="1:65" s="2" customFormat="1" ht="24.2" customHeight="1">
      <c r="A210" s="31"/>
      <c r="B210" s="32"/>
      <c r="C210" s="192" t="s">
        <v>431</v>
      </c>
      <c r="D210" s="192" t="s">
        <v>140</v>
      </c>
      <c r="E210" s="193" t="s">
        <v>464</v>
      </c>
      <c r="F210" s="194" t="s">
        <v>465</v>
      </c>
      <c r="G210" s="195" t="s">
        <v>202</v>
      </c>
      <c r="H210" s="196">
        <v>4</v>
      </c>
      <c r="I210" s="197"/>
      <c r="J210" s="198">
        <f t="shared" si="30"/>
        <v>0</v>
      </c>
      <c r="K210" s="199"/>
      <c r="L210" s="36"/>
      <c r="M210" s="200" t="s">
        <v>1</v>
      </c>
      <c r="N210" s="201" t="s">
        <v>39</v>
      </c>
      <c r="O210" s="72"/>
      <c r="P210" s="202">
        <f t="shared" si="31"/>
        <v>0</v>
      </c>
      <c r="Q210" s="202">
        <v>4.1999999999999996E-6</v>
      </c>
      <c r="R210" s="202">
        <f t="shared" si="32"/>
        <v>1.6799999999999998E-5</v>
      </c>
      <c r="S210" s="202">
        <v>0</v>
      </c>
      <c r="T210" s="203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4" t="s">
        <v>193</v>
      </c>
      <c r="AT210" s="204" t="s">
        <v>140</v>
      </c>
      <c r="AU210" s="204" t="s">
        <v>145</v>
      </c>
      <c r="AY210" s="14" t="s">
        <v>137</v>
      </c>
      <c r="BE210" s="205">
        <f t="shared" si="34"/>
        <v>0</v>
      </c>
      <c r="BF210" s="205">
        <f t="shared" si="35"/>
        <v>0</v>
      </c>
      <c r="BG210" s="205">
        <f t="shared" si="36"/>
        <v>0</v>
      </c>
      <c r="BH210" s="205">
        <f t="shared" si="37"/>
        <v>0</v>
      </c>
      <c r="BI210" s="205">
        <f t="shared" si="38"/>
        <v>0</v>
      </c>
      <c r="BJ210" s="14" t="s">
        <v>145</v>
      </c>
      <c r="BK210" s="205">
        <f t="shared" si="39"/>
        <v>0</v>
      </c>
      <c r="BL210" s="14" t="s">
        <v>193</v>
      </c>
      <c r="BM210" s="204" t="s">
        <v>895</v>
      </c>
    </row>
    <row r="211" spans="1:65" s="2" customFormat="1" ht="24.2" customHeight="1">
      <c r="A211" s="31"/>
      <c r="B211" s="32"/>
      <c r="C211" s="206" t="s">
        <v>435</v>
      </c>
      <c r="D211" s="206" t="s">
        <v>147</v>
      </c>
      <c r="E211" s="207" t="s">
        <v>468</v>
      </c>
      <c r="F211" s="208" t="s">
        <v>469</v>
      </c>
      <c r="G211" s="209" t="s">
        <v>202</v>
      </c>
      <c r="H211" s="210">
        <v>4</v>
      </c>
      <c r="I211" s="211"/>
      <c r="J211" s="212">
        <f t="shared" si="30"/>
        <v>0</v>
      </c>
      <c r="K211" s="213"/>
      <c r="L211" s="214"/>
      <c r="M211" s="215" t="s">
        <v>1</v>
      </c>
      <c r="N211" s="216" t="s">
        <v>39</v>
      </c>
      <c r="O211" s="72"/>
      <c r="P211" s="202">
        <f t="shared" si="31"/>
        <v>0</v>
      </c>
      <c r="Q211" s="202">
        <v>7.2000000000000005E-4</v>
      </c>
      <c r="R211" s="202">
        <f t="shared" si="32"/>
        <v>2.8800000000000002E-3</v>
      </c>
      <c r="S211" s="202">
        <v>0</v>
      </c>
      <c r="T211" s="203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4" t="s">
        <v>281</v>
      </c>
      <c r="AT211" s="204" t="s">
        <v>147</v>
      </c>
      <c r="AU211" s="204" t="s">
        <v>145</v>
      </c>
      <c r="AY211" s="14" t="s">
        <v>137</v>
      </c>
      <c r="BE211" s="205">
        <f t="shared" si="34"/>
        <v>0</v>
      </c>
      <c r="BF211" s="205">
        <f t="shared" si="35"/>
        <v>0</v>
      </c>
      <c r="BG211" s="205">
        <f t="shared" si="36"/>
        <v>0</v>
      </c>
      <c r="BH211" s="205">
        <f t="shared" si="37"/>
        <v>0</v>
      </c>
      <c r="BI211" s="205">
        <f t="shared" si="38"/>
        <v>0</v>
      </c>
      <c r="BJ211" s="14" t="s">
        <v>145</v>
      </c>
      <c r="BK211" s="205">
        <f t="shared" si="39"/>
        <v>0</v>
      </c>
      <c r="BL211" s="14" t="s">
        <v>193</v>
      </c>
      <c r="BM211" s="204" t="s">
        <v>896</v>
      </c>
    </row>
    <row r="212" spans="1:65" s="2" customFormat="1" ht="21.75" customHeight="1">
      <c r="A212" s="31"/>
      <c r="B212" s="32"/>
      <c r="C212" s="192" t="s">
        <v>439</v>
      </c>
      <c r="D212" s="192" t="s">
        <v>140</v>
      </c>
      <c r="E212" s="193" t="s">
        <v>472</v>
      </c>
      <c r="F212" s="194" t="s">
        <v>473</v>
      </c>
      <c r="G212" s="195" t="s">
        <v>202</v>
      </c>
      <c r="H212" s="196">
        <v>4</v>
      </c>
      <c r="I212" s="197"/>
      <c r="J212" s="198">
        <f t="shared" si="30"/>
        <v>0</v>
      </c>
      <c r="K212" s="199"/>
      <c r="L212" s="36"/>
      <c r="M212" s="200" t="s">
        <v>1</v>
      </c>
      <c r="N212" s="201" t="s">
        <v>39</v>
      </c>
      <c r="O212" s="72"/>
      <c r="P212" s="202">
        <f t="shared" si="31"/>
        <v>0</v>
      </c>
      <c r="Q212" s="202">
        <v>4.1999999999999996E-6</v>
      </c>
      <c r="R212" s="202">
        <f t="shared" si="32"/>
        <v>1.6799999999999998E-5</v>
      </c>
      <c r="S212" s="202">
        <v>0</v>
      </c>
      <c r="T212" s="203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4" t="s">
        <v>193</v>
      </c>
      <c r="AT212" s="204" t="s">
        <v>140</v>
      </c>
      <c r="AU212" s="204" t="s">
        <v>145</v>
      </c>
      <c r="AY212" s="14" t="s">
        <v>137</v>
      </c>
      <c r="BE212" s="205">
        <f t="shared" si="34"/>
        <v>0</v>
      </c>
      <c r="BF212" s="205">
        <f t="shared" si="35"/>
        <v>0</v>
      </c>
      <c r="BG212" s="205">
        <f t="shared" si="36"/>
        <v>0</v>
      </c>
      <c r="BH212" s="205">
        <f t="shared" si="37"/>
        <v>0</v>
      </c>
      <c r="BI212" s="205">
        <f t="shared" si="38"/>
        <v>0</v>
      </c>
      <c r="BJ212" s="14" t="s">
        <v>145</v>
      </c>
      <c r="BK212" s="205">
        <f t="shared" si="39"/>
        <v>0</v>
      </c>
      <c r="BL212" s="14" t="s">
        <v>193</v>
      </c>
      <c r="BM212" s="204" t="s">
        <v>897</v>
      </c>
    </row>
    <row r="213" spans="1:65" s="2" customFormat="1" ht="24.2" customHeight="1">
      <c r="A213" s="31"/>
      <c r="B213" s="32"/>
      <c r="C213" s="206" t="s">
        <v>443</v>
      </c>
      <c r="D213" s="206" t="s">
        <v>147</v>
      </c>
      <c r="E213" s="207" t="s">
        <v>476</v>
      </c>
      <c r="F213" s="208" t="s">
        <v>477</v>
      </c>
      <c r="G213" s="209" t="s">
        <v>202</v>
      </c>
      <c r="H213" s="210">
        <v>4</v>
      </c>
      <c r="I213" s="211"/>
      <c r="J213" s="212">
        <f t="shared" si="30"/>
        <v>0</v>
      </c>
      <c r="K213" s="213"/>
      <c r="L213" s="214"/>
      <c r="M213" s="215" t="s">
        <v>1</v>
      </c>
      <c r="N213" s="216" t="s">
        <v>39</v>
      </c>
      <c r="O213" s="72"/>
      <c r="P213" s="202">
        <f t="shared" si="31"/>
        <v>0</v>
      </c>
      <c r="Q213" s="202">
        <v>1.23E-3</v>
      </c>
      <c r="R213" s="202">
        <f t="shared" si="32"/>
        <v>4.9199999999999999E-3</v>
      </c>
      <c r="S213" s="202">
        <v>0</v>
      </c>
      <c r="T213" s="203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4" t="s">
        <v>281</v>
      </c>
      <c r="AT213" s="204" t="s">
        <v>147</v>
      </c>
      <c r="AU213" s="204" t="s">
        <v>145</v>
      </c>
      <c r="AY213" s="14" t="s">
        <v>137</v>
      </c>
      <c r="BE213" s="205">
        <f t="shared" si="34"/>
        <v>0</v>
      </c>
      <c r="BF213" s="205">
        <f t="shared" si="35"/>
        <v>0</v>
      </c>
      <c r="BG213" s="205">
        <f t="shared" si="36"/>
        <v>0</v>
      </c>
      <c r="BH213" s="205">
        <f t="shared" si="37"/>
        <v>0</v>
      </c>
      <c r="BI213" s="205">
        <f t="shared" si="38"/>
        <v>0</v>
      </c>
      <c r="BJ213" s="14" t="s">
        <v>145</v>
      </c>
      <c r="BK213" s="205">
        <f t="shared" si="39"/>
        <v>0</v>
      </c>
      <c r="BL213" s="14" t="s">
        <v>193</v>
      </c>
      <c r="BM213" s="204" t="s">
        <v>898</v>
      </c>
    </row>
    <row r="214" spans="1:65" s="2" customFormat="1" ht="37.9" customHeight="1">
      <c r="A214" s="31"/>
      <c r="B214" s="32"/>
      <c r="C214" s="192" t="s">
        <v>447</v>
      </c>
      <c r="D214" s="192" t="s">
        <v>140</v>
      </c>
      <c r="E214" s="193" t="s">
        <v>480</v>
      </c>
      <c r="F214" s="194" t="s">
        <v>481</v>
      </c>
      <c r="G214" s="195" t="s">
        <v>202</v>
      </c>
      <c r="H214" s="196">
        <v>5</v>
      </c>
      <c r="I214" s="197"/>
      <c r="J214" s="198">
        <f t="shared" si="30"/>
        <v>0</v>
      </c>
      <c r="K214" s="199"/>
      <c r="L214" s="36"/>
      <c r="M214" s="200" t="s">
        <v>1</v>
      </c>
      <c r="N214" s="201" t="s">
        <v>39</v>
      </c>
      <c r="O214" s="72"/>
      <c r="P214" s="202">
        <f t="shared" si="31"/>
        <v>0</v>
      </c>
      <c r="Q214" s="202">
        <v>0</v>
      </c>
      <c r="R214" s="202">
        <f t="shared" si="32"/>
        <v>0</v>
      </c>
      <c r="S214" s="202">
        <v>8.4999999999999995E-4</v>
      </c>
      <c r="T214" s="203">
        <f t="shared" si="33"/>
        <v>4.2499999999999994E-3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4" t="s">
        <v>193</v>
      </c>
      <c r="AT214" s="204" t="s">
        <v>140</v>
      </c>
      <c r="AU214" s="204" t="s">
        <v>145</v>
      </c>
      <c r="AY214" s="14" t="s">
        <v>137</v>
      </c>
      <c r="BE214" s="205">
        <f t="shared" si="34"/>
        <v>0</v>
      </c>
      <c r="BF214" s="205">
        <f t="shared" si="35"/>
        <v>0</v>
      </c>
      <c r="BG214" s="205">
        <f t="shared" si="36"/>
        <v>0</v>
      </c>
      <c r="BH214" s="205">
        <f t="shared" si="37"/>
        <v>0</v>
      </c>
      <c r="BI214" s="205">
        <f t="shared" si="38"/>
        <v>0</v>
      </c>
      <c r="BJ214" s="14" t="s">
        <v>145</v>
      </c>
      <c r="BK214" s="205">
        <f t="shared" si="39"/>
        <v>0</v>
      </c>
      <c r="BL214" s="14" t="s">
        <v>193</v>
      </c>
      <c r="BM214" s="204" t="s">
        <v>831</v>
      </c>
    </row>
    <row r="215" spans="1:65" s="2" customFormat="1" ht="24.2" customHeight="1">
      <c r="A215" s="31"/>
      <c r="B215" s="32"/>
      <c r="C215" s="192" t="s">
        <v>451</v>
      </c>
      <c r="D215" s="192" t="s">
        <v>140</v>
      </c>
      <c r="E215" s="193" t="s">
        <v>484</v>
      </c>
      <c r="F215" s="194" t="s">
        <v>485</v>
      </c>
      <c r="G215" s="195" t="s">
        <v>202</v>
      </c>
      <c r="H215" s="196">
        <v>4</v>
      </c>
      <c r="I215" s="197"/>
      <c r="J215" s="198">
        <f t="shared" si="30"/>
        <v>0</v>
      </c>
      <c r="K215" s="199"/>
      <c r="L215" s="36"/>
      <c r="M215" s="200" t="s">
        <v>1</v>
      </c>
      <c r="N215" s="201" t="s">
        <v>39</v>
      </c>
      <c r="O215" s="72"/>
      <c r="P215" s="202">
        <f t="shared" si="31"/>
        <v>0</v>
      </c>
      <c r="Q215" s="202">
        <v>0</v>
      </c>
      <c r="R215" s="202">
        <f t="shared" si="32"/>
        <v>0</v>
      </c>
      <c r="S215" s="202">
        <v>1.2199999999999999E-3</v>
      </c>
      <c r="T215" s="203">
        <f t="shared" si="33"/>
        <v>4.8799999999999998E-3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4" t="s">
        <v>193</v>
      </c>
      <c r="AT215" s="204" t="s">
        <v>140</v>
      </c>
      <c r="AU215" s="204" t="s">
        <v>145</v>
      </c>
      <c r="AY215" s="14" t="s">
        <v>137</v>
      </c>
      <c r="BE215" s="205">
        <f t="shared" si="34"/>
        <v>0</v>
      </c>
      <c r="BF215" s="205">
        <f t="shared" si="35"/>
        <v>0</v>
      </c>
      <c r="BG215" s="205">
        <f t="shared" si="36"/>
        <v>0</v>
      </c>
      <c r="BH215" s="205">
        <f t="shared" si="37"/>
        <v>0</v>
      </c>
      <c r="BI215" s="205">
        <f t="shared" si="38"/>
        <v>0</v>
      </c>
      <c r="BJ215" s="14" t="s">
        <v>145</v>
      </c>
      <c r="BK215" s="205">
        <f t="shared" si="39"/>
        <v>0</v>
      </c>
      <c r="BL215" s="14" t="s">
        <v>193</v>
      </c>
      <c r="BM215" s="204" t="s">
        <v>899</v>
      </c>
    </row>
    <row r="216" spans="1:65" s="2" customFormat="1" ht="24.2" customHeight="1">
      <c r="A216" s="31"/>
      <c r="B216" s="32"/>
      <c r="C216" s="192" t="s">
        <v>455</v>
      </c>
      <c r="D216" s="192" t="s">
        <v>140</v>
      </c>
      <c r="E216" s="193" t="s">
        <v>717</v>
      </c>
      <c r="F216" s="194" t="s">
        <v>718</v>
      </c>
      <c r="G216" s="195" t="s">
        <v>202</v>
      </c>
      <c r="H216" s="196">
        <v>5</v>
      </c>
      <c r="I216" s="197"/>
      <c r="J216" s="198">
        <f t="shared" si="30"/>
        <v>0</v>
      </c>
      <c r="K216" s="199"/>
      <c r="L216" s="36"/>
      <c r="M216" s="200" t="s">
        <v>1</v>
      </c>
      <c r="N216" s="201" t="s">
        <v>39</v>
      </c>
      <c r="O216" s="72"/>
      <c r="P216" s="202">
        <f t="shared" si="31"/>
        <v>0</v>
      </c>
      <c r="Q216" s="202">
        <v>0</v>
      </c>
      <c r="R216" s="202">
        <f t="shared" si="32"/>
        <v>0</v>
      </c>
      <c r="S216" s="202">
        <v>0</v>
      </c>
      <c r="T216" s="203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4" t="s">
        <v>193</v>
      </c>
      <c r="AT216" s="204" t="s">
        <v>140</v>
      </c>
      <c r="AU216" s="204" t="s">
        <v>145</v>
      </c>
      <c r="AY216" s="14" t="s">
        <v>137</v>
      </c>
      <c r="BE216" s="205">
        <f t="shared" si="34"/>
        <v>0</v>
      </c>
      <c r="BF216" s="205">
        <f t="shared" si="35"/>
        <v>0</v>
      </c>
      <c r="BG216" s="205">
        <f t="shared" si="36"/>
        <v>0</v>
      </c>
      <c r="BH216" s="205">
        <f t="shared" si="37"/>
        <v>0</v>
      </c>
      <c r="BI216" s="205">
        <f t="shared" si="38"/>
        <v>0</v>
      </c>
      <c r="BJ216" s="14" t="s">
        <v>145</v>
      </c>
      <c r="BK216" s="205">
        <f t="shared" si="39"/>
        <v>0</v>
      </c>
      <c r="BL216" s="14" t="s">
        <v>193</v>
      </c>
      <c r="BM216" s="204" t="s">
        <v>832</v>
      </c>
    </row>
    <row r="217" spans="1:65" s="2" customFormat="1" ht="21.75" customHeight="1">
      <c r="A217" s="31"/>
      <c r="B217" s="32"/>
      <c r="C217" s="206" t="s">
        <v>459</v>
      </c>
      <c r="D217" s="206" t="s">
        <v>147</v>
      </c>
      <c r="E217" s="207" t="s">
        <v>720</v>
      </c>
      <c r="F217" s="208" t="s">
        <v>721</v>
      </c>
      <c r="G217" s="209" t="s">
        <v>202</v>
      </c>
      <c r="H217" s="210">
        <v>5</v>
      </c>
      <c r="I217" s="211"/>
      <c r="J217" s="212">
        <f t="shared" si="30"/>
        <v>0</v>
      </c>
      <c r="K217" s="213"/>
      <c r="L217" s="214"/>
      <c r="M217" s="215" t="s">
        <v>1</v>
      </c>
      <c r="N217" s="216" t="s">
        <v>39</v>
      </c>
      <c r="O217" s="72"/>
      <c r="P217" s="202">
        <f t="shared" si="31"/>
        <v>0</v>
      </c>
      <c r="Q217" s="202">
        <v>3.3E-4</v>
      </c>
      <c r="R217" s="202">
        <f t="shared" si="32"/>
        <v>1.65E-3</v>
      </c>
      <c r="S217" s="202">
        <v>0</v>
      </c>
      <c r="T217" s="203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4" t="s">
        <v>281</v>
      </c>
      <c r="AT217" s="204" t="s">
        <v>147</v>
      </c>
      <c r="AU217" s="204" t="s">
        <v>145</v>
      </c>
      <c r="AY217" s="14" t="s">
        <v>137</v>
      </c>
      <c r="BE217" s="205">
        <f t="shared" si="34"/>
        <v>0</v>
      </c>
      <c r="BF217" s="205">
        <f t="shared" si="35"/>
        <v>0</v>
      </c>
      <c r="BG217" s="205">
        <f t="shared" si="36"/>
        <v>0</v>
      </c>
      <c r="BH217" s="205">
        <f t="shared" si="37"/>
        <v>0</v>
      </c>
      <c r="BI217" s="205">
        <f t="shared" si="38"/>
        <v>0</v>
      </c>
      <c r="BJ217" s="14" t="s">
        <v>145</v>
      </c>
      <c r="BK217" s="205">
        <f t="shared" si="39"/>
        <v>0</v>
      </c>
      <c r="BL217" s="14" t="s">
        <v>193</v>
      </c>
      <c r="BM217" s="204" t="s">
        <v>833</v>
      </c>
    </row>
    <row r="218" spans="1:65" s="2" customFormat="1" ht="24.2" customHeight="1">
      <c r="A218" s="31"/>
      <c r="B218" s="32"/>
      <c r="C218" s="192" t="s">
        <v>463</v>
      </c>
      <c r="D218" s="192" t="s">
        <v>140</v>
      </c>
      <c r="E218" s="193" t="s">
        <v>723</v>
      </c>
      <c r="F218" s="194" t="s">
        <v>724</v>
      </c>
      <c r="G218" s="195" t="s">
        <v>202</v>
      </c>
      <c r="H218" s="196">
        <v>1</v>
      </c>
      <c r="I218" s="197"/>
      <c r="J218" s="198">
        <f t="shared" si="30"/>
        <v>0</v>
      </c>
      <c r="K218" s="199"/>
      <c r="L218" s="36"/>
      <c r="M218" s="200" t="s">
        <v>1</v>
      </c>
      <c r="N218" s="201" t="s">
        <v>39</v>
      </c>
      <c r="O218" s="72"/>
      <c r="P218" s="202">
        <f t="shared" si="31"/>
        <v>0</v>
      </c>
      <c r="Q218" s="202">
        <v>0</v>
      </c>
      <c r="R218" s="202">
        <f t="shared" si="32"/>
        <v>0</v>
      </c>
      <c r="S218" s="202">
        <v>0</v>
      </c>
      <c r="T218" s="203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4" t="s">
        <v>193</v>
      </c>
      <c r="AT218" s="204" t="s">
        <v>140</v>
      </c>
      <c r="AU218" s="204" t="s">
        <v>145</v>
      </c>
      <c r="AY218" s="14" t="s">
        <v>137</v>
      </c>
      <c r="BE218" s="205">
        <f t="shared" si="34"/>
        <v>0</v>
      </c>
      <c r="BF218" s="205">
        <f t="shared" si="35"/>
        <v>0</v>
      </c>
      <c r="BG218" s="205">
        <f t="shared" si="36"/>
        <v>0</v>
      </c>
      <c r="BH218" s="205">
        <f t="shared" si="37"/>
        <v>0</v>
      </c>
      <c r="BI218" s="205">
        <f t="shared" si="38"/>
        <v>0</v>
      </c>
      <c r="BJ218" s="14" t="s">
        <v>145</v>
      </c>
      <c r="BK218" s="205">
        <f t="shared" si="39"/>
        <v>0</v>
      </c>
      <c r="BL218" s="14" t="s">
        <v>193</v>
      </c>
      <c r="BM218" s="204" t="s">
        <v>834</v>
      </c>
    </row>
    <row r="219" spans="1:65" s="2" customFormat="1" ht="24.2" customHeight="1">
      <c r="A219" s="31"/>
      <c r="B219" s="32"/>
      <c r="C219" s="206" t="s">
        <v>467</v>
      </c>
      <c r="D219" s="206" t="s">
        <v>147</v>
      </c>
      <c r="E219" s="207" t="s">
        <v>726</v>
      </c>
      <c r="F219" s="208" t="s">
        <v>727</v>
      </c>
      <c r="G219" s="209" t="s">
        <v>202</v>
      </c>
      <c r="H219" s="210">
        <v>1</v>
      </c>
      <c r="I219" s="211"/>
      <c r="J219" s="212">
        <f t="shared" si="30"/>
        <v>0</v>
      </c>
      <c r="K219" s="213"/>
      <c r="L219" s="214"/>
      <c r="M219" s="215" t="s">
        <v>1</v>
      </c>
      <c r="N219" s="216" t="s">
        <v>39</v>
      </c>
      <c r="O219" s="72"/>
      <c r="P219" s="202">
        <f t="shared" si="31"/>
        <v>0</v>
      </c>
      <c r="Q219" s="202">
        <v>2.7999999999999998E-4</v>
      </c>
      <c r="R219" s="202">
        <f t="shared" si="32"/>
        <v>2.7999999999999998E-4</v>
      </c>
      <c r="S219" s="202">
        <v>0</v>
      </c>
      <c r="T219" s="203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4" t="s">
        <v>281</v>
      </c>
      <c r="AT219" s="204" t="s">
        <v>147</v>
      </c>
      <c r="AU219" s="204" t="s">
        <v>145</v>
      </c>
      <c r="AY219" s="14" t="s">
        <v>137</v>
      </c>
      <c r="BE219" s="205">
        <f t="shared" si="34"/>
        <v>0</v>
      </c>
      <c r="BF219" s="205">
        <f t="shared" si="35"/>
        <v>0</v>
      </c>
      <c r="BG219" s="205">
        <f t="shared" si="36"/>
        <v>0</v>
      </c>
      <c r="BH219" s="205">
        <f t="shared" si="37"/>
        <v>0</v>
      </c>
      <c r="BI219" s="205">
        <f t="shared" si="38"/>
        <v>0</v>
      </c>
      <c r="BJ219" s="14" t="s">
        <v>145</v>
      </c>
      <c r="BK219" s="205">
        <f t="shared" si="39"/>
        <v>0</v>
      </c>
      <c r="BL219" s="14" t="s">
        <v>193</v>
      </c>
      <c r="BM219" s="204" t="s">
        <v>835</v>
      </c>
    </row>
    <row r="220" spans="1:65" s="2" customFormat="1" ht="24.2" customHeight="1">
      <c r="A220" s="31"/>
      <c r="B220" s="32"/>
      <c r="C220" s="192" t="s">
        <v>471</v>
      </c>
      <c r="D220" s="192" t="s">
        <v>140</v>
      </c>
      <c r="E220" s="193" t="s">
        <v>488</v>
      </c>
      <c r="F220" s="194" t="s">
        <v>489</v>
      </c>
      <c r="G220" s="195" t="s">
        <v>202</v>
      </c>
      <c r="H220" s="196">
        <v>40</v>
      </c>
      <c r="I220" s="197"/>
      <c r="J220" s="198">
        <f t="shared" si="30"/>
        <v>0</v>
      </c>
      <c r="K220" s="199"/>
      <c r="L220" s="36"/>
      <c r="M220" s="200" t="s">
        <v>1</v>
      </c>
      <c r="N220" s="201" t="s">
        <v>39</v>
      </c>
      <c r="O220" s="72"/>
      <c r="P220" s="202">
        <f t="shared" si="31"/>
        <v>0</v>
      </c>
      <c r="Q220" s="202">
        <v>0</v>
      </c>
      <c r="R220" s="202">
        <f t="shared" si="32"/>
        <v>0</v>
      </c>
      <c r="S220" s="202">
        <v>1.24E-3</v>
      </c>
      <c r="T220" s="203">
        <f t="shared" si="33"/>
        <v>4.9599999999999998E-2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4" t="s">
        <v>193</v>
      </c>
      <c r="AT220" s="204" t="s">
        <v>140</v>
      </c>
      <c r="AU220" s="204" t="s">
        <v>145</v>
      </c>
      <c r="AY220" s="14" t="s">
        <v>137</v>
      </c>
      <c r="BE220" s="205">
        <f t="shared" si="34"/>
        <v>0</v>
      </c>
      <c r="BF220" s="205">
        <f t="shared" si="35"/>
        <v>0</v>
      </c>
      <c r="BG220" s="205">
        <f t="shared" si="36"/>
        <v>0</v>
      </c>
      <c r="BH220" s="205">
        <f t="shared" si="37"/>
        <v>0</v>
      </c>
      <c r="BI220" s="205">
        <f t="shared" si="38"/>
        <v>0</v>
      </c>
      <c r="BJ220" s="14" t="s">
        <v>145</v>
      </c>
      <c r="BK220" s="205">
        <f t="shared" si="39"/>
        <v>0</v>
      </c>
      <c r="BL220" s="14" t="s">
        <v>193</v>
      </c>
      <c r="BM220" s="204" t="s">
        <v>836</v>
      </c>
    </row>
    <row r="221" spans="1:65" s="2" customFormat="1" ht="24.2" customHeight="1">
      <c r="A221" s="31"/>
      <c r="B221" s="32"/>
      <c r="C221" s="192" t="s">
        <v>475</v>
      </c>
      <c r="D221" s="192" t="s">
        <v>140</v>
      </c>
      <c r="E221" s="193" t="s">
        <v>492</v>
      </c>
      <c r="F221" s="194" t="s">
        <v>493</v>
      </c>
      <c r="G221" s="195" t="s">
        <v>261</v>
      </c>
      <c r="H221" s="217"/>
      <c r="I221" s="197"/>
      <c r="J221" s="198">
        <f t="shared" si="30"/>
        <v>0</v>
      </c>
      <c r="K221" s="199"/>
      <c r="L221" s="36"/>
      <c r="M221" s="200" t="s">
        <v>1</v>
      </c>
      <c r="N221" s="201" t="s">
        <v>39</v>
      </c>
      <c r="O221" s="72"/>
      <c r="P221" s="202">
        <f t="shared" si="31"/>
        <v>0</v>
      </c>
      <c r="Q221" s="202">
        <v>0</v>
      </c>
      <c r="R221" s="202">
        <f t="shared" si="32"/>
        <v>0</v>
      </c>
      <c r="S221" s="202">
        <v>0</v>
      </c>
      <c r="T221" s="203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4" t="s">
        <v>193</v>
      </c>
      <c r="AT221" s="204" t="s">
        <v>140</v>
      </c>
      <c r="AU221" s="204" t="s">
        <v>145</v>
      </c>
      <c r="AY221" s="14" t="s">
        <v>137</v>
      </c>
      <c r="BE221" s="205">
        <f t="shared" si="34"/>
        <v>0</v>
      </c>
      <c r="BF221" s="205">
        <f t="shared" si="35"/>
        <v>0</v>
      </c>
      <c r="BG221" s="205">
        <f t="shared" si="36"/>
        <v>0</v>
      </c>
      <c r="BH221" s="205">
        <f t="shared" si="37"/>
        <v>0</v>
      </c>
      <c r="BI221" s="205">
        <f t="shared" si="38"/>
        <v>0</v>
      </c>
      <c r="BJ221" s="14" t="s">
        <v>145</v>
      </c>
      <c r="BK221" s="205">
        <f t="shared" si="39"/>
        <v>0</v>
      </c>
      <c r="BL221" s="14" t="s">
        <v>193</v>
      </c>
      <c r="BM221" s="204" t="s">
        <v>837</v>
      </c>
    </row>
    <row r="222" spans="1:65" s="12" customFormat="1" ht="22.9" customHeight="1">
      <c r="B222" s="176"/>
      <c r="C222" s="177"/>
      <c r="D222" s="178" t="s">
        <v>72</v>
      </c>
      <c r="E222" s="190" t="s">
        <v>731</v>
      </c>
      <c r="F222" s="190" t="s">
        <v>732</v>
      </c>
      <c r="G222" s="177"/>
      <c r="H222" s="177"/>
      <c r="I222" s="180"/>
      <c r="J222" s="191">
        <f>BK222</f>
        <v>0</v>
      </c>
      <c r="K222" s="177"/>
      <c r="L222" s="182"/>
      <c r="M222" s="183"/>
      <c r="N222" s="184"/>
      <c r="O222" s="184"/>
      <c r="P222" s="185">
        <f>SUM(P223:P226)</f>
        <v>0</v>
      </c>
      <c r="Q222" s="184"/>
      <c r="R222" s="185">
        <f>SUM(R223:R226)</f>
        <v>0.28600000000000003</v>
      </c>
      <c r="S222" s="184"/>
      <c r="T222" s="186">
        <f>SUM(T223:T226)</f>
        <v>0</v>
      </c>
      <c r="AR222" s="187" t="s">
        <v>145</v>
      </c>
      <c r="AT222" s="188" t="s">
        <v>72</v>
      </c>
      <c r="AU222" s="188" t="s">
        <v>81</v>
      </c>
      <c r="AY222" s="187" t="s">
        <v>137</v>
      </c>
      <c r="BK222" s="189">
        <f>SUM(BK223:BK226)</f>
        <v>0</v>
      </c>
    </row>
    <row r="223" spans="1:65" s="2" customFormat="1" ht="33" customHeight="1">
      <c r="A223" s="31"/>
      <c r="B223" s="32"/>
      <c r="C223" s="192" t="s">
        <v>479</v>
      </c>
      <c r="D223" s="192" t="s">
        <v>140</v>
      </c>
      <c r="E223" s="193" t="s">
        <v>733</v>
      </c>
      <c r="F223" s="194" t="s">
        <v>734</v>
      </c>
      <c r="G223" s="195" t="s">
        <v>202</v>
      </c>
      <c r="H223" s="196">
        <v>11</v>
      </c>
      <c r="I223" s="197"/>
      <c r="J223" s="198">
        <f>ROUND(I223*H223,2)</f>
        <v>0</v>
      </c>
      <c r="K223" s="199"/>
      <c r="L223" s="36"/>
      <c r="M223" s="200" t="s">
        <v>1</v>
      </c>
      <c r="N223" s="201" t="s">
        <v>39</v>
      </c>
      <c r="O223" s="7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4" t="s">
        <v>193</v>
      </c>
      <c r="AT223" s="204" t="s">
        <v>140</v>
      </c>
      <c r="AU223" s="204" t="s">
        <v>145</v>
      </c>
      <c r="AY223" s="14" t="s">
        <v>137</v>
      </c>
      <c r="BE223" s="205">
        <f>IF(N223="základná",J223,0)</f>
        <v>0</v>
      </c>
      <c r="BF223" s="205">
        <f>IF(N223="znížená",J223,0)</f>
        <v>0</v>
      </c>
      <c r="BG223" s="205">
        <f>IF(N223="zákl. prenesená",J223,0)</f>
        <v>0</v>
      </c>
      <c r="BH223" s="205">
        <f>IF(N223="zníž. prenesená",J223,0)</f>
        <v>0</v>
      </c>
      <c r="BI223" s="205">
        <f>IF(N223="nulová",J223,0)</f>
        <v>0</v>
      </c>
      <c r="BJ223" s="14" t="s">
        <v>145</v>
      </c>
      <c r="BK223" s="205">
        <f>ROUND(I223*H223,2)</f>
        <v>0</v>
      </c>
      <c r="BL223" s="14" t="s">
        <v>193</v>
      </c>
      <c r="BM223" s="204" t="s">
        <v>838</v>
      </c>
    </row>
    <row r="224" spans="1:65" s="2" customFormat="1" ht="24.2" customHeight="1">
      <c r="A224" s="31"/>
      <c r="B224" s="32"/>
      <c r="C224" s="206" t="s">
        <v>483</v>
      </c>
      <c r="D224" s="206" t="s">
        <v>147</v>
      </c>
      <c r="E224" s="207" t="s">
        <v>520</v>
      </c>
      <c r="F224" s="208" t="s">
        <v>521</v>
      </c>
      <c r="G224" s="209" t="s">
        <v>202</v>
      </c>
      <c r="H224" s="210">
        <v>11</v>
      </c>
      <c r="I224" s="211"/>
      <c r="J224" s="212">
        <f>ROUND(I224*H224,2)</f>
        <v>0</v>
      </c>
      <c r="K224" s="213"/>
      <c r="L224" s="214"/>
      <c r="M224" s="215" t="s">
        <v>1</v>
      </c>
      <c r="N224" s="216" t="s">
        <v>39</v>
      </c>
      <c r="O224" s="72"/>
      <c r="P224" s="202">
        <f>O224*H224</f>
        <v>0</v>
      </c>
      <c r="Q224" s="202">
        <v>1E-3</v>
      </c>
      <c r="R224" s="202">
        <f>Q224*H224</f>
        <v>1.0999999999999999E-2</v>
      </c>
      <c r="S224" s="202">
        <v>0</v>
      </c>
      <c r="T224" s="203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4" t="s">
        <v>281</v>
      </c>
      <c r="AT224" s="204" t="s">
        <v>147</v>
      </c>
      <c r="AU224" s="204" t="s">
        <v>145</v>
      </c>
      <c r="AY224" s="14" t="s">
        <v>137</v>
      </c>
      <c r="BE224" s="205">
        <f>IF(N224="základná",J224,0)</f>
        <v>0</v>
      </c>
      <c r="BF224" s="205">
        <f>IF(N224="znížená",J224,0)</f>
        <v>0</v>
      </c>
      <c r="BG224" s="205">
        <f>IF(N224="zákl. prenesená",J224,0)</f>
        <v>0</v>
      </c>
      <c r="BH224" s="205">
        <f>IF(N224="zníž. prenesená",J224,0)</f>
        <v>0</v>
      </c>
      <c r="BI224" s="205">
        <f>IF(N224="nulová",J224,0)</f>
        <v>0</v>
      </c>
      <c r="BJ224" s="14" t="s">
        <v>145</v>
      </c>
      <c r="BK224" s="205">
        <f>ROUND(I224*H224,2)</f>
        <v>0</v>
      </c>
      <c r="BL224" s="14" t="s">
        <v>193</v>
      </c>
      <c r="BM224" s="204" t="s">
        <v>839</v>
      </c>
    </row>
    <row r="225" spans="1:65" s="2" customFormat="1" ht="24.2" customHeight="1">
      <c r="A225" s="31"/>
      <c r="B225" s="32"/>
      <c r="C225" s="206" t="s">
        <v>487</v>
      </c>
      <c r="D225" s="206" t="s">
        <v>147</v>
      </c>
      <c r="E225" s="207" t="s">
        <v>737</v>
      </c>
      <c r="F225" s="208" t="s">
        <v>738</v>
      </c>
      <c r="G225" s="209" t="s">
        <v>202</v>
      </c>
      <c r="H225" s="210">
        <v>11</v>
      </c>
      <c r="I225" s="211"/>
      <c r="J225" s="212">
        <f>ROUND(I225*H225,2)</f>
        <v>0</v>
      </c>
      <c r="K225" s="213"/>
      <c r="L225" s="214"/>
      <c r="M225" s="215" t="s">
        <v>1</v>
      </c>
      <c r="N225" s="216" t="s">
        <v>39</v>
      </c>
      <c r="O225" s="72"/>
      <c r="P225" s="202">
        <f>O225*H225</f>
        <v>0</v>
      </c>
      <c r="Q225" s="202">
        <v>2.5000000000000001E-2</v>
      </c>
      <c r="R225" s="202">
        <f>Q225*H225</f>
        <v>0.27500000000000002</v>
      </c>
      <c r="S225" s="202">
        <v>0</v>
      </c>
      <c r="T225" s="203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4" t="s">
        <v>281</v>
      </c>
      <c r="AT225" s="204" t="s">
        <v>147</v>
      </c>
      <c r="AU225" s="204" t="s">
        <v>145</v>
      </c>
      <c r="AY225" s="14" t="s">
        <v>137</v>
      </c>
      <c r="BE225" s="205">
        <f>IF(N225="základná",J225,0)</f>
        <v>0</v>
      </c>
      <c r="BF225" s="205">
        <f>IF(N225="znížená",J225,0)</f>
        <v>0</v>
      </c>
      <c r="BG225" s="205">
        <f>IF(N225="zákl. prenesená",J225,0)</f>
        <v>0</v>
      </c>
      <c r="BH225" s="205">
        <f>IF(N225="zníž. prenesená",J225,0)</f>
        <v>0</v>
      </c>
      <c r="BI225" s="205">
        <f>IF(N225="nulová",J225,0)</f>
        <v>0</v>
      </c>
      <c r="BJ225" s="14" t="s">
        <v>145</v>
      </c>
      <c r="BK225" s="205">
        <f>ROUND(I225*H225,2)</f>
        <v>0</v>
      </c>
      <c r="BL225" s="14" t="s">
        <v>193</v>
      </c>
      <c r="BM225" s="204" t="s">
        <v>840</v>
      </c>
    </row>
    <row r="226" spans="1:65" s="2" customFormat="1" ht="24.2" customHeight="1">
      <c r="A226" s="31"/>
      <c r="B226" s="32"/>
      <c r="C226" s="192" t="s">
        <v>491</v>
      </c>
      <c r="D226" s="192" t="s">
        <v>140</v>
      </c>
      <c r="E226" s="193" t="s">
        <v>740</v>
      </c>
      <c r="F226" s="194" t="s">
        <v>741</v>
      </c>
      <c r="G226" s="195" t="s">
        <v>261</v>
      </c>
      <c r="H226" s="217"/>
      <c r="I226" s="197"/>
      <c r="J226" s="198">
        <f>ROUND(I226*H226,2)</f>
        <v>0</v>
      </c>
      <c r="K226" s="199"/>
      <c r="L226" s="36"/>
      <c r="M226" s="200" t="s">
        <v>1</v>
      </c>
      <c r="N226" s="201" t="s">
        <v>39</v>
      </c>
      <c r="O226" s="7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4" t="s">
        <v>193</v>
      </c>
      <c r="AT226" s="204" t="s">
        <v>140</v>
      </c>
      <c r="AU226" s="204" t="s">
        <v>145</v>
      </c>
      <c r="AY226" s="14" t="s">
        <v>137</v>
      </c>
      <c r="BE226" s="205">
        <f>IF(N226="základná",J226,0)</f>
        <v>0</v>
      </c>
      <c r="BF226" s="205">
        <f>IF(N226="znížená",J226,0)</f>
        <v>0</v>
      </c>
      <c r="BG226" s="205">
        <f>IF(N226="zákl. prenesená",J226,0)</f>
        <v>0</v>
      </c>
      <c r="BH226" s="205">
        <f>IF(N226="zníž. prenesená",J226,0)</f>
        <v>0</v>
      </c>
      <c r="BI226" s="205">
        <f>IF(N226="nulová",J226,0)</f>
        <v>0</v>
      </c>
      <c r="BJ226" s="14" t="s">
        <v>145</v>
      </c>
      <c r="BK226" s="205">
        <f>ROUND(I226*H226,2)</f>
        <v>0</v>
      </c>
      <c r="BL226" s="14" t="s">
        <v>193</v>
      </c>
      <c r="BM226" s="204" t="s">
        <v>841</v>
      </c>
    </row>
    <row r="227" spans="1:65" s="12" customFormat="1" ht="22.9" customHeight="1">
      <c r="B227" s="176"/>
      <c r="C227" s="177"/>
      <c r="D227" s="178" t="s">
        <v>72</v>
      </c>
      <c r="E227" s="190" t="s">
        <v>531</v>
      </c>
      <c r="F227" s="190" t="s">
        <v>532</v>
      </c>
      <c r="G227" s="177"/>
      <c r="H227" s="177"/>
      <c r="I227" s="180"/>
      <c r="J227" s="191">
        <f>BK227</f>
        <v>0</v>
      </c>
      <c r="K227" s="177"/>
      <c r="L227" s="182"/>
      <c r="M227" s="183"/>
      <c r="N227" s="184"/>
      <c r="O227" s="184"/>
      <c r="P227" s="185">
        <f>SUM(P228:P232)</f>
        <v>0</v>
      </c>
      <c r="Q227" s="184"/>
      <c r="R227" s="185">
        <f>SUM(R228:R232)</f>
        <v>0.57846120000000001</v>
      </c>
      <c r="S227" s="184"/>
      <c r="T227" s="186">
        <f>SUM(T228:T232)</f>
        <v>0</v>
      </c>
      <c r="AR227" s="187" t="s">
        <v>145</v>
      </c>
      <c r="AT227" s="188" t="s">
        <v>72</v>
      </c>
      <c r="AU227" s="188" t="s">
        <v>81</v>
      </c>
      <c r="AY227" s="187" t="s">
        <v>137</v>
      </c>
      <c r="BK227" s="189">
        <f>SUM(BK228:BK232)</f>
        <v>0</v>
      </c>
    </row>
    <row r="228" spans="1:65" s="2" customFormat="1" ht="33" customHeight="1">
      <c r="A228" s="31"/>
      <c r="B228" s="32"/>
      <c r="C228" s="192" t="s">
        <v>497</v>
      </c>
      <c r="D228" s="192" t="s">
        <v>140</v>
      </c>
      <c r="E228" s="193" t="s">
        <v>534</v>
      </c>
      <c r="F228" s="194" t="s">
        <v>535</v>
      </c>
      <c r="G228" s="195" t="s">
        <v>143</v>
      </c>
      <c r="H228" s="196">
        <v>21.2</v>
      </c>
      <c r="I228" s="197"/>
      <c r="J228" s="198">
        <f>ROUND(I228*H228,2)</f>
        <v>0</v>
      </c>
      <c r="K228" s="199"/>
      <c r="L228" s="36"/>
      <c r="M228" s="200" t="s">
        <v>1</v>
      </c>
      <c r="N228" s="201" t="s">
        <v>39</v>
      </c>
      <c r="O228" s="72"/>
      <c r="P228" s="202">
        <f>O228*H228</f>
        <v>0</v>
      </c>
      <c r="Q228" s="202">
        <v>3.6970000000000002E-3</v>
      </c>
      <c r="R228" s="202">
        <f>Q228*H228</f>
        <v>7.8376399999999999E-2</v>
      </c>
      <c r="S228" s="202">
        <v>0</v>
      </c>
      <c r="T228" s="203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4" t="s">
        <v>193</v>
      </c>
      <c r="AT228" s="204" t="s">
        <v>140</v>
      </c>
      <c r="AU228" s="204" t="s">
        <v>145</v>
      </c>
      <c r="AY228" s="14" t="s">
        <v>137</v>
      </c>
      <c r="BE228" s="205">
        <f>IF(N228="základná",J228,0)</f>
        <v>0</v>
      </c>
      <c r="BF228" s="205">
        <f>IF(N228="znížená",J228,0)</f>
        <v>0</v>
      </c>
      <c r="BG228" s="205">
        <f>IF(N228="zákl. prenesená",J228,0)</f>
        <v>0</v>
      </c>
      <c r="BH228" s="205">
        <f>IF(N228="zníž. prenesená",J228,0)</f>
        <v>0</v>
      </c>
      <c r="BI228" s="205">
        <f>IF(N228="nulová",J228,0)</f>
        <v>0</v>
      </c>
      <c r="BJ228" s="14" t="s">
        <v>145</v>
      </c>
      <c r="BK228" s="205">
        <f>ROUND(I228*H228,2)</f>
        <v>0</v>
      </c>
      <c r="BL228" s="14" t="s">
        <v>193</v>
      </c>
      <c r="BM228" s="204" t="s">
        <v>842</v>
      </c>
    </row>
    <row r="229" spans="1:65" s="2" customFormat="1" ht="24.2" customHeight="1">
      <c r="A229" s="31"/>
      <c r="B229" s="32"/>
      <c r="C229" s="206" t="s">
        <v>501</v>
      </c>
      <c r="D229" s="206" t="s">
        <v>147</v>
      </c>
      <c r="E229" s="207" t="s">
        <v>744</v>
      </c>
      <c r="F229" s="208" t="s">
        <v>745</v>
      </c>
      <c r="G229" s="209" t="s">
        <v>143</v>
      </c>
      <c r="H229" s="210">
        <v>22.472000000000001</v>
      </c>
      <c r="I229" s="211"/>
      <c r="J229" s="212">
        <f>ROUND(I229*H229,2)</f>
        <v>0</v>
      </c>
      <c r="K229" s="213"/>
      <c r="L229" s="214"/>
      <c r="M229" s="215" t="s">
        <v>1</v>
      </c>
      <c r="N229" s="216" t="s">
        <v>39</v>
      </c>
      <c r="O229" s="72"/>
      <c r="P229" s="202">
        <f>O229*H229</f>
        <v>0</v>
      </c>
      <c r="Q229" s="202">
        <v>2.1899999999999999E-2</v>
      </c>
      <c r="R229" s="202">
        <f>Q229*H229</f>
        <v>0.49213680000000004</v>
      </c>
      <c r="S229" s="202">
        <v>0</v>
      </c>
      <c r="T229" s="203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4" t="s">
        <v>281</v>
      </c>
      <c r="AT229" s="204" t="s">
        <v>147</v>
      </c>
      <c r="AU229" s="204" t="s">
        <v>145</v>
      </c>
      <c r="AY229" s="14" t="s">
        <v>137</v>
      </c>
      <c r="BE229" s="205">
        <f>IF(N229="základná",J229,0)</f>
        <v>0</v>
      </c>
      <c r="BF229" s="205">
        <f>IF(N229="znížená",J229,0)</f>
        <v>0</v>
      </c>
      <c r="BG229" s="205">
        <f>IF(N229="zákl. prenesená",J229,0)</f>
        <v>0</v>
      </c>
      <c r="BH229" s="205">
        <f>IF(N229="zníž. prenesená",J229,0)</f>
        <v>0</v>
      </c>
      <c r="BI229" s="205">
        <f>IF(N229="nulová",J229,0)</f>
        <v>0</v>
      </c>
      <c r="BJ229" s="14" t="s">
        <v>145</v>
      </c>
      <c r="BK229" s="205">
        <f>ROUND(I229*H229,2)</f>
        <v>0</v>
      </c>
      <c r="BL229" s="14" t="s">
        <v>193</v>
      </c>
      <c r="BM229" s="204" t="s">
        <v>843</v>
      </c>
    </row>
    <row r="230" spans="1:65" s="2" customFormat="1" ht="24.2" customHeight="1">
      <c r="A230" s="31"/>
      <c r="B230" s="32"/>
      <c r="C230" s="206" t="s">
        <v>507</v>
      </c>
      <c r="D230" s="206" t="s">
        <v>147</v>
      </c>
      <c r="E230" s="207" t="s">
        <v>542</v>
      </c>
      <c r="F230" s="208" t="s">
        <v>543</v>
      </c>
      <c r="G230" s="209" t="s">
        <v>174</v>
      </c>
      <c r="H230" s="210">
        <v>7.42</v>
      </c>
      <c r="I230" s="211"/>
      <c r="J230" s="212">
        <f>ROUND(I230*H230,2)</f>
        <v>0</v>
      </c>
      <c r="K230" s="213"/>
      <c r="L230" s="214"/>
      <c r="M230" s="215" t="s">
        <v>1</v>
      </c>
      <c r="N230" s="216" t="s">
        <v>39</v>
      </c>
      <c r="O230" s="72"/>
      <c r="P230" s="202">
        <f>O230*H230</f>
        <v>0</v>
      </c>
      <c r="Q230" s="202">
        <v>1E-3</v>
      </c>
      <c r="R230" s="202">
        <f>Q230*H230</f>
        <v>7.4200000000000004E-3</v>
      </c>
      <c r="S230" s="202">
        <v>0</v>
      </c>
      <c r="T230" s="203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4" t="s">
        <v>281</v>
      </c>
      <c r="AT230" s="204" t="s">
        <v>147</v>
      </c>
      <c r="AU230" s="204" t="s">
        <v>145</v>
      </c>
      <c r="AY230" s="14" t="s">
        <v>137</v>
      </c>
      <c r="BE230" s="205">
        <f>IF(N230="základná",J230,0)</f>
        <v>0</v>
      </c>
      <c r="BF230" s="205">
        <f>IF(N230="znížená",J230,0)</f>
        <v>0</v>
      </c>
      <c r="BG230" s="205">
        <f>IF(N230="zákl. prenesená",J230,0)</f>
        <v>0</v>
      </c>
      <c r="BH230" s="205">
        <f>IF(N230="zníž. prenesená",J230,0)</f>
        <v>0</v>
      </c>
      <c r="BI230" s="205">
        <f>IF(N230="nulová",J230,0)</f>
        <v>0</v>
      </c>
      <c r="BJ230" s="14" t="s">
        <v>145</v>
      </c>
      <c r="BK230" s="205">
        <f>ROUND(I230*H230,2)</f>
        <v>0</v>
      </c>
      <c r="BL230" s="14" t="s">
        <v>193</v>
      </c>
      <c r="BM230" s="204" t="s">
        <v>844</v>
      </c>
    </row>
    <row r="231" spans="1:65" s="2" customFormat="1" ht="24.2" customHeight="1">
      <c r="A231" s="31"/>
      <c r="B231" s="32"/>
      <c r="C231" s="206" t="s">
        <v>511</v>
      </c>
      <c r="D231" s="206" t="s">
        <v>147</v>
      </c>
      <c r="E231" s="207" t="s">
        <v>546</v>
      </c>
      <c r="F231" s="208" t="s">
        <v>547</v>
      </c>
      <c r="G231" s="209" t="s">
        <v>207</v>
      </c>
      <c r="H231" s="210">
        <v>4.8</v>
      </c>
      <c r="I231" s="211"/>
      <c r="J231" s="212">
        <f>ROUND(I231*H231,2)</f>
        <v>0</v>
      </c>
      <c r="K231" s="213"/>
      <c r="L231" s="214"/>
      <c r="M231" s="215" t="s">
        <v>1</v>
      </c>
      <c r="N231" s="216" t="s">
        <v>39</v>
      </c>
      <c r="O231" s="72"/>
      <c r="P231" s="202">
        <f>O231*H231</f>
        <v>0</v>
      </c>
      <c r="Q231" s="202">
        <v>1.1E-4</v>
      </c>
      <c r="R231" s="202">
        <f>Q231*H231</f>
        <v>5.2800000000000004E-4</v>
      </c>
      <c r="S231" s="202">
        <v>0</v>
      </c>
      <c r="T231" s="203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4" t="s">
        <v>150</v>
      </c>
      <c r="AT231" s="204" t="s">
        <v>147</v>
      </c>
      <c r="AU231" s="204" t="s">
        <v>145</v>
      </c>
      <c r="AY231" s="14" t="s">
        <v>137</v>
      </c>
      <c r="BE231" s="205">
        <f>IF(N231="základná",J231,0)</f>
        <v>0</v>
      </c>
      <c r="BF231" s="205">
        <f>IF(N231="znížená",J231,0)</f>
        <v>0</v>
      </c>
      <c r="BG231" s="205">
        <f>IF(N231="zákl. prenesená",J231,0)</f>
        <v>0</v>
      </c>
      <c r="BH231" s="205">
        <f>IF(N231="zníž. prenesená",J231,0)</f>
        <v>0</v>
      </c>
      <c r="BI231" s="205">
        <f>IF(N231="nulová",J231,0)</f>
        <v>0</v>
      </c>
      <c r="BJ231" s="14" t="s">
        <v>145</v>
      </c>
      <c r="BK231" s="205">
        <f>ROUND(I231*H231,2)</f>
        <v>0</v>
      </c>
      <c r="BL231" s="14" t="s">
        <v>144</v>
      </c>
      <c r="BM231" s="204" t="s">
        <v>845</v>
      </c>
    </row>
    <row r="232" spans="1:65" s="2" customFormat="1" ht="24.2" customHeight="1">
      <c r="A232" s="31"/>
      <c r="B232" s="32"/>
      <c r="C232" s="192" t="s">
        <v>515</v>
      </c>
      <c r="D232" s="192" t="s">
        <v>140</v>
      </c>
      <c r="E232" s="193" t="s">
        <v>550</v>
      </c>
      <c r="F232" s="194" t="s">
        <v>551</v>
      </c>
      <c r="G232" s="195" t="s">
        <v>261</v>
      </c>
      <c r="H232" s="217"/>
      <c r="I232" s="197"/>
      <c r="J232" s="198">
        <f>ROUND(I232*H232,2)</f>
        <v>0</v>
      </c>
      <c r="K232" s="199"/>
      <c r="L232" s="36"/>
      <c r="M232" s="200" t="s">
        <v>1</v>
      </c>
      <c r="N232" s="201" t="s">
        <v>39</v>
      </c>
      <c r="O232" s="72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4" t="s">
        <v>193</v>
      </c>
      <c r="AT232" s="204" t="s">
        <v>140</v>
      </c>
      <c r="AU232" s="204" t="s">
        <v>145</v>
      </c>
      <c r="AY232" s="14" t="s">
        <v>137</v>
      </c>
      <c r="BE232" s="205">
        <f>IF(N232="základná",J232,0)</f>
        <v>0</v>
      </c>
      <c r="BF232" s="205">
        <f>IF(N232="znížená",J232,0)</f>
        <v>0</v>
      </c>
      <c r="BG232" s="205">
        <f>IF(N232="zákl. prenesená",J232,0)</f>
        <v>0</v>
      </c>
      <c r="BH232" s="205">
        <f>IF(N232="zníž. prenesená",J232,0)</f>
        <v>0</v>
      </c>
      <c r="BI232" s="205">
        <f>IF(N232="nulová",J232,0)</f>
        <v>0</v>
      </c>
      <c r="BJ232" s="14" t="s">
        <v>145</v>
      </c>
      <c r="BK232" s="205">
        <f>ROUND(I232*H232,2)</f>
        <v>0</v>
      </c>
      <c r="BL232" s="14" t="s">
        <v>193</v>
      </c>
      <c r="BM232" s="204" t="s">
        <v>846</v>
      </c>
    </row>
    <row r="233" spans="1:65" s="12" customFormat="1" ht="22.9" customHeight="1">
      <c r="B233" s="176"/>
      <c r="C233" s="177"/>
      <c r="D233" s="178" t="s">
        <v>72</v>
      </c>
      <c r="E233" s="190" t="s">
        <v>553</v>
      </c>
      <c r="F233" s="190" t="s">
        <v>554</v>
      </c>
      <c r="G233" s="177"/>
      <c r="H233" s="177"/>
      <c r="I233" s="180"/>
      <c r="J233" s="191">
        <f>BK233</f>
        <v>0</v>
      </c>
      <c r="K233" s="177"/>
      <c r="L233" s="182"/>
      <c r="M233" s="183"/>
      <c r="N233" s="184"/>
      <c r="O233" s="184"/>
      <c r="P233" s="185">
        <f>SUM(P234:P238)</f>
        <v>0</v>
      </c>
      <c r="Q233" s="184"/>
      <c r="R233" s="185">
        <f>SUM(R234:R238)</f>
        <v>2.5591376399999999</v>
      </c>
      <c r="S233" s="184"/>
      <c r="T233" s="186">
        <f>SUM(T234:T238)</f>
        <v>0</v>
      </c>
      <c r="AR233" s="187" t="s">
        <v>145</v>
      </c>
      <c r="AT233" s="188" t="s">
        <v>72</v>
      </c>
      <c r="AU233" s="188" t="s">
        <v>81</v>
      </c>
      <c r="AY233" s="187" t="s">
        <v>137</v>
      </c>
      <c r="BK233" s="189">
        <f>SUM(BK234:BK238)</f>
        <v>0</v>
      </c>
    </row>
    <row r="234" spans="1:65" s="2" customFormat="1" ht="37.9" customHeight="1">
      <c r="A234" s="31"/>
      <c r="B234" s="32"/>
      <c r="C234" s="192" t="s">
        <v>519</v>
      </c>
      <c r="D234" s="192" t="s">
        <v>140</v>
      </c>
      <c r="E234" s="193" t="s">
        <v>556</v>
      </c>
      <c r="F234" s="194" t="s">
        <v>557</v>
      </c>
      <c r="G234" s="195" t="s">
        <v>143</v>
      </c>
      <c r="H234" s="196">
        <v>110.2</v>
      </c>
      <c r="I234" s="197"/>
      <c r="J234" s="198">
        <f>ROUND(I234*H234,2)</f>
        <v>0</v>
      </c>
      <c r="K234" s="199"/>
      <c r="L234" s="36"/>
      <c r="M234" s="200" t="s">
        <v>1</v>
      </c>
      <c r="N234" s="201" t="s">
        <v>39</v>
      </c>
      <c r="O234" s="72"/>
      <c r="P234" s="202">
        <f>O234*H234</f>
        <v>0</v>
      </c>
      <c r="Q234" s="202">
        <v>3.1970000000000002E-3</v>
      </c>
      <c r="R234" s="202">
        <f>Q234*H234</f>
        <v>0.35230940000000005</v>
      </c>
      <c r="S234" s="202">
        <v>0</v>
      </c>
      <c r="T234" s="203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04" t="s">
        <v>193</v>
      </c>
      <c r="AT234" s="204" t="s">
        <v>140</v>
      </c>
      <c r="AU234" s="204" t="s">
        <v>145</v>
      </c>
      <c r="AY234" s="14" t="s">
        <v>137</v>
      </c>
      <c r="BE234" s="205">
        <f>IF(N234="základná",J234,0)</f>
        <v>0</v>
      </c>
      <c r="BF234" s="205">
        <f>IF(N234="znížená",J234,0)</f>
        <v>0</v>
      </c>
      <c r="BG234" s="205">
        <f>IF(N234="zákl. prenesená",J234,0)</f>
        <v>0</v>
      </c>
      <c r="BH234" s="205">
        <f>IF(N234="zníž. prenesená",J234,0)</f>
        <v>0</v>
      </c>
      <c r="BI234" s="205">
        <f>IF(N234="nulová",J234,0)</f>
        <v>0</v>
      </c>
      <c r="BJ234" s="14" t="s">
        <v>145</v>
      </c>
      <c r="BK234" s="205">
        <f>ROUND(I234*H234,2)</f>
        <v>0</v>
      </c>
      <c r="BL234" s="14" t="s">
        <v>193</v>
      </c>
      <c r="BM234" s="204" t="s">
        <v>847</v>
      </c>
    </row>
    <row r="235" spans="1:65" s="2" customFormat="1" ht="16.5" customHeight="1">
      <c r="A235" s="31"/>
      <c r="B235" s="32"/>
      <c r="C235" s="206" t="s">
        <v>523</v>
      </c>
      <c r="D235" s="206" t="s">
        <v>147</v>
      </c>
      <c r="E235" s="207" t="s">
        <v>560</v>
      </c>
      <c r="F235" s="208" t="s">
        <v>561</v>
      </c>
      <c r="G235" s="209" t="s">
        <v>143</v>
      </c>
      <c r="H235" s="210">
        <v>116.812</v>
      </c>
      <c r="I235" s="211"/>
      <c r="J235" s="212">
        <f>ROUND(I235*H235,2)</f>
        <v>0</v>
      </c>
      <c r="K235" s="213"/>
      <c r="L235" s="214"/>
      <c r="M235" s="215" t="s">
        <v>1</v>
      </c>
      <c r="N235" s="216" t="s">
        <v>39</v>
      </c>
      <c r="O235" s="72"/>
      <c r="P235" s="202">
        <f>O235*H235</f>
        <v>0</v>
      </c>
      <c r="Q235" s="202">
        <v>1.8519999999999998E-2</v>
      </c>
      <c r="R235" s="202">
        <f>Q235*H235</f>
        <v>2.1633582399999995</v>
      </c>
      <c r="S235" s="202">
        <v>0</v>
      </c>
      <c r="T235" s="203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4" t="s">
        <v>281</v>
      </c>
      <c r="AT235" s="204" t="s">
        <v>147</v>
      </c>
      <c r="AU235" s="204" t="s">
        <v>145</v>
      </c>
      <c r="AY235" s="14" t="s">
        <v>137</v>
      </c>
      <c r="BE235" s="205">
        <f>IF(N235="základná",J235,0)</f>
        <v>0</v>
      </c>
      <c r="BF235" s="205">
        <f>IF(N235="znížená",J235,0)</f>
        <v>0</v>
      </c>
      <c r="BG235" s="205">
        <f>IF(N235="zákl. prenesená",J235,0)</f>
        <v>0</v>
      </c>
      <c r="BH235" s="205">
        <f>IF(N235="zníž. prenesená",J235,0)</f>
        <v>0</v>
      </c>
      <c r="BI235" s="205">
        <f>IF(N235="nulová",J235,0)</f>
        <v>0</v>
      </c>
      <c r="BJ235" s="14" t="s">
        <v>145</v>
      </c>
      <c r="BK235" s="205">
        <f>ROUND(I235*H235,2)</f>
        <v>0</v>
      </c>
      <c r="BL235" s="14" t="s">
        <v>193</v>
      </c>
      <c r="BM235" s="204" t="s">
        <v>848</v>
      </c>
    </row>
    <row r="236" spans="1:65" s="2" customFormat="1" ht="24.2" customHeight="1">
      <c r="A236" s="31"/>
      <c r="B236" s="32"/>
      <c r="C236" s="206" t="s">
        <v>527</v>
      </c>
      <c r="D236" s="206" t="s">
        <v>147</v>
      </c>
      <c r="E236" s="207" t="s">
        <v>542</v>
      </c>
      <c r="F236" s="208" t="s">
        <v>543</v>
      </c>
      <c r="G236" s="209" t="s">
        <v>174</v>
      </c>
      <c r="H236" s="210">
        <v>38.57</v>
      </c>
      <c r="I236" s="211"/>
      <c r="J236" s="212">
        <f>ROUND(I236*H236,2)</f>
        <v>0</v>
      </c>
      <c r="K236" s="213"/>
      <c r="L236" s="214"/>
      <c r="M236" s="215" t="s">
        <v>1</v>
      </c>
      <c r="N236" s="216" t="s">
        <v>39</v>
      </c>
      <c r="O236" s="72"/>
      <c r="P236" s="202">
        <f>O236*H236</f>
        <v>0</v>
      </c>
      <c r="Q236" s="202">
        <v>1E-3</v>
      </c>
      <c r="R236" s="202">
        <f>Q236*H236</f>
        <v>3.857E-2</v>
      </c>
      <c r="S236" s="202">
        <v>0</v>
      </c>
      <c r="T236" s="203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4" t="s">
        <v>281</v>
      </c>
      <c r="AT236" s="204" t="s">
        <v>147</v>
      </c>
      <c r="AU236" s="204" t="s">
        <v>145</v>
      </c>
      <c r="AY236" s="14" t="s">
        <v>137</v>
      </c>
      <c r="BE236" s="205">
        <f>IF(N236="základná",J236,0)</f>
        <v>0</v>
      </c>
      <c r="BF236" s="205">
        <f>IF(N236="znížená",J236,0)</f>
        <v>0</v>
      </c>
      <c r="BG236" s="205">
        <f>IF(N236="zákl. prenesená",J236,0)</f>
        <v>0</v>
      </c>
      <c r="BH236" s="205">
        <f>IF(N236="zníž. prenesená",J236,0)</f>
        <v>0</v>
      </c>
      <c r="BI236" s="205">
        <f>IF(N236="nulová",J236,0)</f>
        <v>0</v>
      </c>
      <c r="BJ236" s="14" t="s">
        <v>145</v>
      </c>
      <c r="BK236" s="205">
        <f>ROUND(I236*H236,2)</f>
        <v>0</v>
      </c>
      <c r="BL236" s="14" t="s">
        <v>193</v>
      </c>
      <c r="BM236" s="204" t="s">
        <v>849</v>
      </c>
    </row>
    <row r="237" spans="1:65" s="2" customFormat="1" ht="24.2" customHeight="1">
      <c r="A237" s="31"/>
      <c r="B237" s="32"/>
      <c r="C237" s="206" t="s">
        <v>533</v>
      </c>
      <c r="D237" s="206" t="s">
        <v>147</v>
      </c>
      <c r="E237" s="207" t="s">
        <v>565</v>
      </c>
      <c r="F237" s="208" t="s">
        <v>566</v>
      </c>
      <c r="G237" s="209" t="s">
        <v>207</v>
      </c>
      <c r="H237" s="210">
        <v>70</v>
      </c>
      <c r="I237" s="211"/>
      <c r="J237" s="212">
        <f>ROUND(I237*H237,2)</f>
        <v>0</v>
      </c>
      <c r="K237" s="213"/>
      <c r="L237" s="214"/>
      <c r="M237" s="215" t="s">
        <v>1</v>
      </c>
      <c r="N237" s="216" t="s">
        <v>39</v>
      </c>
      <c r="O237" s="72"/>
      <c r="P237" s="202">
        <f>O237*H237</f>
        <v>0</v>
      </c>
      <c r="Q237" s="202">
        <v>6.9999999999999994E-5</v>
      </c>
      <c r="R237" s="202">
        <f>Q237*H237</f>
        <v>4.8999999999999998E-3</v>
      </c>
      <c r="S237" s="202">
        <v>0</v>
      </c>
      <c r="T237" s="203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4" t="s">
        <v>281</v>
      </c>
      <c r="AT237" s="204" t="s">
        <v>147</v>
      </c>
      <c r="AU237" s="204" t="s">
        <v>145</v>
      </c>
      <c r="AY237" s="14" t="s">
        <v>137</v>
      </c>
      <c r="BE237" s="205">
        <f>IF(N237="základná",J237,0)</f>
        <v>0</v>
      </c>
      <c r="BF237" s="205">
        <f>IF(N237="znížená",J237,0)</f>
        <v>0</v>
      </c>
      <c r="BG237" s="205">
        <f>IF(N237="zákl. prenesená",J237,0)</f>
        <v>0</v>
      </c>
      <c r="BH237" s="205">
        <f>IF(N237="zníž. prenesená",J237,0)</f>
        <v>0</v>
      </c>
      <c r="BI237" s="205">
        <f>IF(N237="nulová",J237,0)</f>
        <v>0</v>
      </c>
      <c r="BJ237" s="14" t="s">
        <v>145</v>
      </c>
      <c r="BK237" s="205">
        <f>ROUND(I237*H237,2)</f>
        <v>0</v>
      </c>
      <c r="BL237" s="14" t="s">
        <v>193</v>
      </c>
      <c r="BM237" s="204" t="s">
        <v>850</v>
      </c>
    </row>
    <row r="238" spans="1:65" s="2" customFormat="1" ht="24.2" customHeight="1">
      <c r="A238" s="31"/>
      <c r="B238" s="32"/>
      <c r="C238" s="192" t="s">
        <v>537</v>
      </c>
      <c r="D238" s="192" t="s">
        <v>140</v>
      </c>
      <c r="E238" s="193" t="s">
        <v>569</v>
      </c>
      <c r="F238" s="194" t="s">
        <v>570</v>
      </c>
      <c r="G238" s="195" t="s">
        <v>261</v>
      </c>
      <c r="H238" s="217"/>
      <c r="I238" s="197"/>
      <c r="J238" s="198">
        <f>ROUND(I238*H238,2)</f>
        <v>0</v>
      </c>
      <c r="K238" s="199"/>
      <c r="L238" s="36"/>
      <c r="M238" s="200" t="s">
        <v>1</v>
      </c>
      <c r="N238" s="201" t="s">
        <v>39</v>
      </c>
      <c r="O238" s="72"/>
      <c r="P238" s="202">
        <f>O238*H238</f>
        <v>0</v>
      </c>
      <c r="Q238" s="202">
        <v>0</v>
      </c>
      <c r="R238" s="202">
        <f>Q238*H238</f>
        <v>0</v>
      </c>
      <c r="S238" s="202">
        <v>0</v>
      </c>
      <c r="T238" s="203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4" t="s">
        <v>193</v>
      </c>
      <c r="AT238" s="204" t="s">
        <v>140</v>
      </c>
      <c r="AU238" s="204" t="s">
        <v>145</v>
      </c>
      <c r="AY238" s="14" t="s">
        <v>137</v>
      </c>
      <c r="BE238" s="205">
        <f>IF(N238="základná",J238,0)</f>
        <v>0</v>
      </c>
      <c r="BF238" s="205">
        <f>IF(N238="znížená",J238,0)</f>
        <v>0</v>
      </c>
      <c r="BG238" s="205">
        <f>IF(N238="zákl. prenesená",J238,0)</f>
        <v>0</v>
      </c>
      <c r="BH238" s="205">
        <f>IF(N238="zníž. prenesená",J238,0)</f>
        <v>0</v>
      </c>
      <c r="BI238" s="205">
        <f>IF(N238="nulová",J238,0)</f>
        <v>0</v>
      </c>
      <c r="BJ238" s="14" t="s">
        <v>145</v>
      </c>
      <c r="BK238" s="205">
        <f>ROUND(I238*H238,2)</f>
        <v>0</v>
      </c>
      <c r="BL238" s="14" t="s">
        <v>193</v>
      </c>
      <c r="BM238" s="204" t="s">
        <v>851</v>
      </c>
    </row>
    <row r="239" spans="1:65" s="12" customFormat="1" ht="22.9" customHeight="1">
      <c r="B239" s="176"/>
      <c r="C239" s="177"/>
      <c r="D239" s="178" t="s">
        <v>72</v>
      </c>
      <c r="E239" s="190" t="s">
        <v>572</v>
      </c>
      <c r="F239" s="190" t="s">
        <v>573</v>
      </c>
      <c r="G239" s="177"/>
      <c r="H239" s="177"/>
      <c r="I239" s="180"/>
      <c r="J239" s="191">
        <f>BK239</f>
        <v>0</v>
      </c>
      <c r="K239" s="177"/>
      <c r="L239" s="182"/>
      <c r="M239" s="183"/>
      <c r="N239" s="184"/>
      <c r="O239" s="184"/>
      <c r="P239" s="185">
        <f>SUM(P240:P242)</f>
        <v>0</v>
      </c>
      <c r="Q239" s="184"/>
      <c r="R239" s="185">
        <f>SUM(R240:R242)</f>
        <v>1.3440000000000001E-2</v>
      </c>
      <c r="S239" s="184"/>
      <c r="T239" s="186">
        <f>SUM(T240:T242)</f>
        <v>0</v>
      </c>
      <c r="AR239" s="187" t="s">
        <v>145</v>
      </c>
      <c r="AT239" s="188" t="s">
        <v>72</v>
      </c>
      <c r="AU239" s="188" t="s">
        <v>81</v>
      </c>
      <c r="AY239" s="187" t="s">
        <v>137</v>
      </c>
      <c r="BK239" s="189">
        <f>SUM(BK240:BK242)</f>
        <v>0</v>
      </c>
    </row>
    <row r="240" spans="1:65" s="2" customFormat="1" ht="24.2" customHeight="1">
      <c r="A240" s="31"/>
      <c r="B240" s="32"/>
      <c r="C240" s="192" t="s">
        <v>559</v>
      </c>
      <c r="D240" s="192" t="s">
        <v>140</v>
      </c>
      <c r="E240" s="193" t="s">
        <v>575</v>
      </c>
      <c r="F240" s="194" t="s">
        <v>576</v>
      </c>
      <c r="G240" s="195" t="s">
        <v>143</v>
      </c>
      <c r="H240" s="196">
        <v>40</v>
      </c>
      <c r="I240" s="197"/>
      <c r="J240" s="198">
        <f>ROUND(I240*H240,2)</f>
        <v>0</v>
      </c>
      <c r="K240" s="199"/>
      <c r="L240" s="36"/>
      <c r="M240" s="200" t="s">
        <v>1</v>
      </c>
      <c r="N240" s="201" t="s">
        <v>39</v>
      </c>
      <c r="O240" s="72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4" t="s">
        <v>193</v>
      </c>
      <c r="AT240" s="204" t="s">
        <v>140</v>
      </c>
      <c r="AU240" s="204" t="s">
        <v>145</v>
      </c>
      <c r="AY240" s="14" t="s">
        <v>137</v>
      </c>
      <c r="BE240" s="205">
        <f>IF(N240="základná",J240,0)</f>
        <v>0</v>
      </c>
      <c r="BF240" s="205">
        <f>IF(N240="znížená",J240,0)</f>
        <v>0</v>
      </c>
      <c r="BG240" s="205">
        <f>IF(N240="zákl. prenesená",J240,0)</f>
        <v>0</v>
      </c>
      <c r="BH240" s="205">
        <f>IF(N240="zníž. prenesená",J240,0)</f>
        <v>0</v>
      </c>
      <c r="BI240" s="205">
        <f>IF(N240="nulová",J240,0)</f>
        <v>0</v>
      </c>
      <c r="BJ240" s="14" t="s">
        <v>145</v>
      </c>
      <c r="BK240" s="205">
        <f>ROUND(I240*H240,2)</f>
        <v>0</v>
      </c>
      <c r="BL240" s="14" t="s">
        <v>193</v>
      </c>
      <c r="BM240" s="204" t="s">
        <v>900</v>
      </c>
    </row>
    <row r="241" spans="1:65" s="2" customFormat="1" ht="24.2" customHeight="1">
      <c r="A241" s="31"/>
      <c r="B241" s="32"/>
      <c r="C241" s="192" t="s">
        <v>563</v>
      </c>
      <c r="D241" s="192" t="s">
        <v>140</v>
      </c>
      <c r="E241" s="193" t="s">
        <v>579</v>
      </c>
      <c r="F241" s="194" t="s">
        <v>580</v>
      </c>
      <c r="G241" s="195" t="s">
        <v>143</v>
      </c>
      <c r="H241" s="196">
        <v>21.2</v>
      </c>
      <c r="I241" s="197"/>
      <c r="J241" s="198">
        <f>ROUND(I241*H241,2)</f>
        <v>0</v>
      </c>
      <c r="K241" s="199"/>
      <c r="L241" s="36"/>
      <c r="M241" s="200" t="s">
        <v>1</v>
      </c>
      <c r="N241" s="201" t="s">
        <v>39</v>
      </c>
      <c r="O241" s="72"/>
      <c r="P241" s="202">
        <f>O241*H241</f>
        <v>0</v>
      </c>
      <c r="Q241" s="202">
        <v>2.0000000000000001E-4</v>
      </c>
      <c r="R241" s="202">
        <f>Q241*H241</f>
        <v>4.2399999999999998E-3</v>
      </c>
      <c r="S241" s="202">
        <v>0</v>
      </c>
      <c r="T241" s="203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4" t="s">
        <v>193</v>
      </c>
      <c r="AT241" s="204" t="s">
        <v>140</v>
      </c>
      <c r="AU241" s="204" t="s">
        <v>145</v>
      </c>
      <c r="AY241" s="14" t="s">
        <v>137</v>
      </c>
      <c r="BE241" s="205">
        <f>IF(N241="základná",J241,0)</f>
        <v>0</v>
      </c>
      <c r="BF241" s="205">
        <f>IF(N241="znížená",J241,0)</f>
        <v>0</v>
      </c>
      <c r="BG241" s="205">
        <f>IF(N241="zákl. prenesená",J241,0)</f>
        <v>0</v>
      </c>
      <c r="BH241" s="205">
        <f>IF(N241="zníž. prenesená",J241,0)</f>
        <v>0</v>
      </c>
      <c r="BI241" s="205">
        <f>IF(N241="nulová",J241,0)</f>
        <v>0</v>
      </c>
      <c r="BJ241" s="14" t="s">
        <v>145</v>
      </c>
      <c r="BK241" s="205">
        <f>ROUND(I241*H241,2)</f>
        <v>0</v>
      </c>
      <c r="BL241" s="14" t="s">
        <v>193</v>
      </c>
      <c r="BM241" s="204" t="s">
        <v>901</v>
      </c>
    </row>
    <row r="242" spans="1:65" s="2" customFormat="1" ht="37.9" customHeight="1">
      <c r="A242" s="31"/>
      <c r="B242" s="32"/>
      <c r="C242" s="192" t="s">
        <v>240</v>
      </c>
      <c r="D242" s="192" t="s">
        <v>140</v>
      </c>
      <c r="E242" s="193" t="s">
        <v>583</v>
      </c>
      <c r="F242" s="194" t="s">
        <v>584</v>
      </c>
      <c r="G242" s="195" t="s">
        <v>143</v>
      </c>
      <c r="H242" s="196">
        <v>40</v>
      </c>
      <c r="I242" s="197"/>
      <c r="J242" s="198">
        <f>ROUND(I242*H242,2)</f>
        <v>0</v>
      </c>
      <c r="K242" s="199"/>
      <c r="L242" s="36"/>
      <c r="M242" s="200" t="s">
        <v>1</v>
      </c>
      <c r="N242" s="201" t="s">
        <v>39</v>
      </c>
      <c r="O242" s="72"/>
      <c r="P242" s="202">
        <f>O242*H242</f>
        <v>0</v>
      </c>
      <c r="Q242" s="202">
        <v>2.3000000000000001E-4</v>
      </c>
      <c r="R242" s="202">
        <f>Q242*H242</f>
        <v>9.1999999999999998E-3</v>
      </c>
      <c r="S242" s="202">
        <v>0</v>
      </c>
      <c r="T242" s="203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4" t="s">
        <v>193</v>
      </c>
      <c r="AT242" s="204" t="s">
        <v>140</v>
      </c>
      <c r="AU242" s="204" t="s">
        <v>145</v>
      </c>
      <c r="AY242" s="14" t="s">
        <v>137</v>
      </c>
      <c r="BE242" s="205">
        <f>IF(N242="základná",J242,0)</f>
        <v>0</v>
      </c>
      <c r="BF242" s="205">
        <f>IF(N242="znížená",J242,0)</f>
        <v>0</v>
      </c>
      <c r="BG242" s="205">
        <f>IF(N242="zákl. prenesená",J242,0)</f>
        <v>0</v>
      </c>
      <c r="BH242" s="205">
        <f>IF(N242="zníž. prenesená",J242,0)</f>
        <v>0</v>
      </c>
      <c r="BI242" s="205">
        <f>IF(N242="nulová",J242,0)</f>
        <v>0</v>
      </c>
      <c r="BJ242" s="14" t="s">
        <v>145</v>
      </c>
      <c r="BK242" s="205">
        <f>ROUND(I242*H242,2)</f>
        <v>0</v>
      </c>
      <c r="BL242" s="14" t="s">
        <v>193</v>
      </c>
      <c r="BM242" s="204" t="s">
        <v>902</v>
      </c>
    </row>
    <row r="243" spans="1:65" s="12" customFormat="1" ht="25.9" customHeight="1">
      <c r="B243" s="176"/>
      <c r="C243" s="177"/>
      <c r="D243" s="178" t="s">
        <v>72</v>
      </c>
      <c r="E243" s="179" t="s">
        <v>586</v>
      </c>
      <c r="F243" s="179" t="s">
        <v>587</v>
      </c>
      <c r="G243" s="177"/>
      <c r="H243" s="177"/>
      <c r="I243" s="180"/>
      <c r="J243" s="181">
        <f>BK243</f>
        <v>0</v>
      </c>
      <c r="K243" s="177"/>
      <c r="L243" s="182"/>
      <c r="M243" s="183"/>
      <c r="N243" s="184"/>
      <c r="O243" s="184"/>
      <c r="P243" s="185">
        <f>SUM(P244:P245)</f>
        <v>0</v>
      </c>
      <c r="Q243" s="184"/>
      <c r="R243" s="185">
        <f>SUM(R244:R245)</f>
        <v>0</v>
      </c>
      <c r="S243" s="184"/>
      <c r="T243" s="186">
        <f>SUM(T244:T245)</f>
        <v>0</v>
      </c>
      <c r="AR243" s="187" t="s">
        <v>144</v>
      </c>
      <c r="AT243" s="188" t="s">
        <v>72</v>
      </c>
      <c r="AU243" s="188" t="s">
        <v>73</v>
      </c>
      <c r="AY243" s="187" t="s">
        <v>137</v>
      </c>
      <c r="BK243" s="189">
        <f>SUM(BK244:BK245)</f>
        <v>0</v>
      </c>
    </row>
    <row r="244" spans="1:65" s="2" customFormat="1" ht="33" customHeight="1">
      <c r="A244" s="31"/>
      <c r="B244" s="32"/>
      <c r="C244" s="192" t="s">
        <v>541</v>
      </c>
      <c r="D244" s="192" t="s">
        <v>140</v>
      </c>
      <c r="E244" s="193" t="s">
        <v>589</v>
      </c>
      <c r="F244" s="194" t="s">
        <v>590</v>
      </c>
      <c r="G244" s="195" t="s">
        <v>591</v>
      </c>
      <c r="H244" s="196">
        <v>30</v>
      </c>
      <c r="I244" s="197"/>
      <c r="J244" s="198">
        <f>ROUND(I244*H244,2)</f>
        <v>0</v>
      </c>
      <c r="K244" s="199"/>
      <c r="L244" s="36"/>
      <c r="M244" s="200" t="s">
        <v>1</v>
      </c>
      <c r="N244" s="201" t="s">
        <v>39</v>
      </c>
      <c r="O244" s="72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4" t="s">
        <v>592</v>
      </c>
      <c r="AT244" s="204" t="s">
        <v>140</v>
      </c>
      <c r="AU244" s="204" t="s">
        <v>81</v>
      </c>
      <c r="AY244" s="14" t="s">
        <v>137</v>
      </c>
      <c r="BE244" s="205">
        <f>IF(N244="základná",J244,0)</f>
        <v>0</v>
      </c>
      <c r="BF244" s="205">
        <f>IF(N244="znížená",J244,0)</f>
        <v>0</v>
      </c>
      <c r="BG244" s="205">
        <f>IF(N244="zákl. prenesená",J244,0)</f>
        <v>0</v>
      </c>
      <c r="BH244" s="205">
        <f>IF(N244="zníž. prenesená",J244,0)</f>
        <v>0</v>
      </c>
      <c r="BI244" s="205">
        <f>IF(N244="nulová",J244,0)</f>
        <v>0</v>
      </c>
      <c r="BJ244" s="14" t="s">
        <v>145</v>
      </c>
      <c r="BK244" s="205">
        <f>ROUND(I244*H244,2)</f>
        <v>0</v>
      </c>
      <c r="BL244" s="14" t="s">
        <v>592</v>
      </c>
      <c r="BM244" s="204" t="s">
        <v>855</v>
      </c>
    </row>
    <row r="245" spans="1:65" s="2" customFormat="1" ht="37.9" customHeight="1">
      <c r="A245" s="31"/>
      <c r="B245" s="32"/>
      <c r="C245" s="192" t="s">
        <v>545</v>
      </c>
      <c r="D245" s="192" t="s">
        <v>140</v>
      </c>
      <c r="E245" s="193" t="s">
        <v>595</v>
      </c>
      <c r="F245" s="194" t="s">
        <v>596</v>
      </c>
      <c r="G245" s="195" t="s">
        <v>591</v>
      </c>
      <c r="H245" s="196">
        <v>50</v>
      </c>
      <c r="I245" s="197"/>
      <c r="J245" s="198">
        <f>ROUND(I245*H245,2)</f>
        <v>0</v>
      </c>
      <c r="K245" s="199"/>
      <c r="L245" s="36"/>
      <c r="M245" s="200" t="s">
        <v>1</v>
      </c>
      <c r="N245" s="201" t="s">
        <v>39</v>
      </c>
      <c r="O245" s="72"/>
      <c r="P245" s="202">
        <f>O245*H245</f>
        <v>0</v>
      </c>
      <c r="Q245" s="202">
        <v>0</v>
      </c>
      <c r="R245" s="202">
        <f>Q245*H245</f>
        <v>0</v>
      </c>
      <c r="S245" s="202">
        <v>0</v>
      </c>
      <c r="T245" s="203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04" t="s">
        <v>592</v>
      </c>
      <c r="AT245" s="204" t="s">
        <v>140</v>
      </c>
      <c r="AU245" s="204" t="s">
        <v>81</v>
      </c>
      <c r="AY245" s="14" t="s">
        <v>137</v>
      </c>
      <c r="BE245" s="205">
        <f>IF(N245="základná",J245,0)</f>
        <v>0</v>
      </c>
      <c r="BF245" s="205">
        <f>IF(N245="znížená",J245,0)</f>
        <v>0</v>
      </c>
      <c r="BG245" s="205">
        <f>IF(N245="zákl. prenesená",J245,0)</f>
        <v>0</v>
      </c>
      <c r="BH245" s="205">
        <f>IF(N245="zníž. prenesená",J245,0)</f>
        <v>0</v>
      </c>
      <c r="BI245" s="205">
        <f>IF(N245="nulová",J245,0)</f>
        <v>0</v>
      </c>
      <c r="BJ245" s="14" t="s">
        <v>145</v>
      </c>
      <c r="BK245" s="205">
        <f>ROUND(I245*H245,2)</f>
        <v>0</v>
      </c>
      <c r="BL245" s="14" t="s">
        <v>592</v>
      </c>
      <c r="BM245" s="204" t="s">
        <v>856</v>
      </c>
    </row>
    <row r="246" spans="1:65" s="12" customFormat="1" ht="25.9" customHeight="1">
      <c r="B246" s="176"/>
      <c r="C246" s="177"/>
      <c r="D246" s="178" t="s">
        <v>72</v>
      </c>
      <c r="E246" s="179" t="s">
        <v>598</v>
      </c>
      <c r="F246" s="179" t="s">
        <v>599</v>
      </c>
      <c r="G246" s="177"/>
      <c r="H246" s="177"/>
      <c r="I246" s="180"/>
      <c r="J246" s="181">
        <f>BK246</f>
        <v>0</v>
      </c>
      <c r="K246" s="177"/>
      <c r="L246" s="182"/>
      <c r="M246" s="183"/>
      <c r="N246" s="184"/>
      <c r="O246" s="184"/>
      <c r="P246" s="185">
        <f>P247</f>
        <v>0</v>
      </c>
      <c r="Q246" s="184"/>
      <c r="R246" s="185">
        <f>R247</f>
        <v>0</v>
      </c>
      <c r="S246" s="184"/>
      <c r="T246" s="186">
        <f>T247</f>
        <v>0</v>
      </c>
      <c r="AR246" s="187" t="s">
        <v>161</v>
      </c>
      <c r="AT246" s="188" t="s">
        <v>72</v>
      </c>
      <c r="AU246" s="188" t="s">
        <v>73</v>
      </c>
      <c r="AY246" s="187" t="s">
        <v>137</v>
      </c>
      <c r="BK246" s="189">
        <f>BK247</f>
        <v>0</v>
      </c>
    </row>
    <row r="247" spans="1:65" s="2" customFormat="1" ht="21.75" customHeight="1">
      <c r="A247" s="31"/>
      <c r="B247" s="32"/>
      <c r="C247" s="192" t="s">
        <v>549</v>
      </c>
      <c r="D247" s="192" t="s">
        <v>140</v>
      </c>
      <c r="E247" s="193" t="s">
        <v>601</v>
      </c>
      <c r="F247" s="194" t="s">
        <v>602</v>
      </c>
      <c r="G247" s="195" t="s">
        <v>603</v>
      </c>
      <c r="H247" s="196">
        <v>1</v>
      </c>
      <c r="I247" s="197"/>
      <c r="J247" s="198">
        <f>ROUND(I247*H247,2)</f>
        <v>0</v>
      </c>
      <c r="K247" s="199"/>
      <c r="L247" s="36"/>
      <c r="M247" s="218" t="s">
        <v>1</v>
      </c>
      <c r="N247" s="219" t="s">
        <v>39</v>
      </c>
      <c r="O247" s="220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4" t="s">
        <v>604</v>
      </c>
      <c r="AT247" s="204" t="s">
        <v>140</v>
      </c>
      <c r="AU247" s="204" t="s">
        <v>81</v>
      </c>
      <c r="AY247" s="14" t="s">
        <v>137</v>
      </c>
      <c r="BE247" s="205">
        <f>IF(N247="základná",J247,0)</f>
        <v>0</v>
      </c>
      <c r="BF247" s="205">
        <f>IF(N247="znížená",J247,0)</f>
        <v>0</v>
      </c>
      <c r="BG247" s="205">
        <f>IF(N247="zákl. prenesená",J247,0)</f>
        <v>0</v>
      </c>
      <c r="BH247" s="205">
        <f>IF(N247="zníž. prenesená",J247,0)</f>
        <v>0</v>
      </c>
      <c r="BI247" s="205">
        <f>IF(N247="nulová",J247,0)</f>
        <v>0</v>
      </c>
      <c r="BJ247" s="14" t="s">
        <v>145</v>
      </c>
      <c r="BK247" s="205">
        <f>ROUND(I247*H247,2)</f>
        <v>0</v>
      </c>
      <c r="BL247" s="14" t="s">
        <v>604</v>
      </c>
      <c r="BM247" s="204" t="s">
        <v>903</v>
      </c>
    </row>
    <row r="248" spans="1:65" s="2" customFormat="1" ht="6.95" customHeight="1">
      <c r="A248" s="31"/>
      <c r="B248" s="55"/>
      <c r="C248" s="56"/>
      <c r="D248" s="56"/>
      <c r="E248" s="56"/>
      <c r="F248" s="56"/>
      <c r="G248" s="56"/>
      <c r="H248" s="56"/>
      <c r="I248" s="56"/>
      <c r="J248" s="56"/>
      <c r="K248" s="56"/>
      <c r="L248" s="36"/>
      <c r="M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</row>
  </sheetData>
  <sheetProtection algorithmName="SHA-512" hashValue="eb0c//C8/W5DzHlqxFAz0EVtUsNCIGb1Ht2M+6Rw600+g9kyaGuTGXknvleOZnrCxWUk49CC/vtLZzb9bCa2lA==" saltValue="Ct07HsOWwCBMPEjKZ2P2Y7EUFs7gHfwkqFQjMcHTRxNHWTAI0Vxu8/Gl0/5cabuRspoI/SIIcNjTJx1nsYDbMw==" spinCount="100000" sheet="1" objects="1" scenarios="1" formatColumns="0" formatRows="0" autoFilter="0"/>
  <autoFilter ref="C131:K24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97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73</v>
      </c>
    </row>
    <row r="4" spans="1:46" s="1" customFormat="1" ht="24.95" customHeight="1">
      <c r="B4" s="17"/>
      <c r="D4" s="111" t="s">
        <v>98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16.5" customHeight="1">
      <c r="B7" s="17"/>
      <c r="E7" s="267" t="str">
        <f>'Rekapitulácia stavby'!K6</f>
        <v>Obnova zázemia Steel aréna Košice</v>
      </c>
      <c r="F7" s="268"/>
      <c r="G7" s="268"/>
      <c r="H7" s="268"/>
      <c r="L7" s="17"/>
    </row>
    <row r="8" spans="1:46" s="2" customFormat="1" ht="12" customHeight="1">
      <c r="A8" s="31"/>
      <c r="B8" s="36"/>
      <c r="C8" s="31"/>
      <c r="D8" s="113" t="s">
        <v>99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9" t="s">
        <v>904</v>
      </c>
      <c r="F9" s="270"/>
      <c r="G9" s="270"/>
      <c r="H9" s="270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27. 1. 2023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1" t="str">
        <f>'Rekapitulácia stavby'!E14</f>
        <v>Vyplň údaj</v>
      </c>
      <c r="F18" s="272"/>
      <c r="G18" s="272"/>
      <c r="H18" s="272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">
        <v>1</v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">
        <v>31</v>
      </c>
      <c r="F24" s="31"/>
      <c r="G24" s="31"/>
      <c r="H24" s="31"/>
      <c r="I24" s="113" t="s">
        <v>25</v>
      </c>
      <c r="J24" s="114" t="s">
        <v>1</v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32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3" t="s">
        <v>1</v>
      </c>
      <c r="F27" s="273"/>
      <c r="G27" s="273"/>
      <c r="H27" s="27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33</v>
      </c>
      <c r="E30" s="31"/>
      <c r="F30" s="31"/>
      <c r="G30" s="31"/>
      <c r="H30" s="31"/>
      <c r="I30" s="31"/>
      <c r="J30" s="121">
        <f>ROUND(J129,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35</v>
      </c>
      <c r="G32" s="31"/>
      <c r="H32" s="31"/>
      <c r="I32" s="122" t="s">
        <v>34</v>
      </c>
      <c r="J32" s="122" t="s">
        <v>36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37</v>
      </c>
      <c r="E33" s="124" t="s">
        <v>38</v>
      </c>
      <c r="F33" s="125">
        <f>ROUND((SUM(BE129:BE218)),  2)</f>
        <v>0</v>
      </c>
      <c r="G33" s="126"/>
      <c r="H33" s="126"/>
      <c r="I33" s="127">
        <v>0.2</v>
      </c>
      <c r="J33" s="125">
        <f>ROUND(((SUM(BE129:BE218))*I33),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39</v>
      </c>
      <c r="F34" s="125">
        <f>ROUND((SUM(BF129:BF218)),  2)</f>
        <v>0</v>
      </c>
      <c r="G34" s="126"/>
      <c r="H34" s="126"/>
      <c r="I34" s="127">
        <v>0.2</v>
      </c>
      <c r="J34" s="125">
        <f>ROUND(((SUM(BF129:BF218))*I34),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40</v>
      </c>
      <c r="F35" s="128">
        <f>ROUND((SUM(BG129:BG218)),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41</v>
      </c>
      <c r="F36" s="128">
        <f>ROUND((SUM(BH129:BH218)),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42</v>
      </c>
      <c r="F37" s="125">
        <f>ROUND((SUM(BI129:BI218)),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46</v>
      </c>
      <c r="E50" s="138"/>
      <c r="F50" s="138"/>
      <c r="G50" s="137" t="s">
        <v>47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48</v>
      </c>
      <c r="E61" s="140"/>
      <c r="F61" s="141" t="s">
        <v>49</v>
      </c>
      <c r="G61" s="139" t="s">
        <v>48</v>
      </c>
      <c r="H61" s="140"/>
      <c r="I61" s="140"/>
      <c r="J61" s="142" t="s">
        <v>49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50</v>
      </c>
      <c r="E65" s="143"/>
      <c r="F65" s="143"/>
      <c r="G65" s="137" t="s">
        <v>51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48</v>
      </c>
      <c r="E76" s="140"/>
      <c r="F76" s="141" t="s">
        <v>49</v>
      </c>
      <c r="G76" s="139" t="s">
        <v>48</v>
      </c>
      <c r="H76" s="140"/>
      <c r="I76" s="140"/>
      <c r="J76" s="142" t="s">
        <v>49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101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4" t="str">
        <f>E7</f>
        <v>Obnova zázemia Steel aréna Košice</v>
      </c>
      <c r="F85" s="275"/>
      <c r="G85" s="275"/>
      <c r="H85" s="27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99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3" t="str">
        <f>E9</f>
        <v>06 - Dodatočné práce</v>
      </c>
      <c r="F87" s="276"/>
      <c r="G87" s="276"/>
      <c r="H87" s="276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27. 1. 2023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>Ing. Miloš Singovszki, PhD., MBA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102</v>
      </c>
      <c r="D94" s="149"/>
      <c r="E94" s="149"/>
      <c r="F94" s="149"/>
      <c r="G94" s="149"/>
      <c r="H94" s="149"/>
      <c r="I94" s="149"/>
      <c r="J94" s="150" t="s">
        <v>103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104</v>
      </c>
      <c r="D96" s="33"/>
      <c r="E96" s="33"/>
      <c r="F96" s="33"/>
      <c r="G96" s="33"/>
      <c r="H96" s="33"/>
      <c r="I96" s="33"/>
      <c r="J96" s="85">
        <f>J129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105</v>
      </c>
    </row>
    <row r="97" spans="1:31" s="9" customFormat="1" ht="24.95" customHeight="1">
      <c r="B97" s="152"/>
      <c r="C97" s="153"/>
      <c r="D97" s="154" t="s">
        <v>106</v>
      </c>
      <c r="E97" s="155"/>
      <c r="F97" s="155"/>
      <c r="G97" s="155"/>
      <c r="H97" s="155"/>
      <c r="I97" s="155"/>
      <c r="J97" s="156">
        <f>J130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108</v>
      </c>
      <c r="E98" s="161"/>
      <c r="F98" s="161"/>
      <c r="G98" s="161"/>
      <c r="H98" s="161"/>
      <c r="I98" s="161"/>
      <c r="J98" s="162">
        <f>J131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109</v>
      </c>
      <c r="E99" s="161"/>
      <c r="F99" s="161"/>
      <c r="G99" s="161"/>
      <c r="H99" s="161"/>
      <c r="I99" s="161"/>
      <c r="J99" s="162">
        <f>J138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110</v>
      </c>
      <c r="E100" s="161"/>
      <c r="F100" s="161"/>
      <c r="G100" s="161"/>
      <c r="H100" s="161"/>
      <c r="I100" s="161"/>
      <c r="J100" s="162">
        <f>J153</f>
        <v>0</v>
      </c>
      <c r="K100" s="159"/>
      <c r="L100" s="163"/>
    </row>
    <row r="101" spans="1:31" s="9" customFormat="1" ht="24.95" customHeight="1">
      <c r="B101" s="152"/>
      <c r="C101" s="153"/>
      <c r="D101" s="154" t="s">
        <v>111</v>
      </c>
      <c r="E101" s="155"/>
      <c r="F101" s="155"/>
      <c r="G101" s="155"/>
      <c r="H101" s="155"/>
      <c r="I101" s="155"/>
      <c r="J101" s="156">
        <f>J155</f>
        <v>0</v>
      </c>
      <c r="K101" s="153"/>
      <c r="L101" s="157"/>
    </row>
    <row r="102" spans="1:31" s="10" customFormat="1" ht="19.899999999999999" customHeight="1">
      <c r="B102" s="158"/>
      <c r="C102" s="159"/>
      <c r="D102" s="160" t="s">
        <v>114</v>
      </c>
      <c r="E102" s="161"/>
      <c r="F102" s="161"/>
      <c r="G102" s="161"/>
      <c r="H102" s="161"/>
      <c r="I102" s="161"/>
      <c r="J102" s="162">
        <f>J156</f>
        <v>0</v>
      </c>
      <c r="K102" s="159"/>
      <c r="L102" s="163"/>
    </row>
    <row r="103" spans="1:31" s="10" customFormat="1" ht="19.899999999999999" customHeight="1">
      <c r="B103" s="158"/>
      <c r="C103" s="159"/>
      <c r="D103" s="160" t="s">
        <v>115</v>
      </c>
      <c r="E103" s="161"/>
      <c r="F103" s="161"/>
      <c r="G103" s="161"/>
      <c r="H103" s="161"/>
      <c r="I103" s="161"/>
      <c r="J103" s="162">
        <f>J161</f>
        <v>0</v>
      </c>
      <c r="K103" s="159"/>
      <c r="L103" s="163"/>
    </row>
    <row r="104" spans="1:31" s="10" customFormat="1" ht="19.899999999999999" customHeight="1">
      <c r="B104" s="158"/>
      <c r="C104" s="159"/>
      <c r="D104" s="160" t="s">
        <v>607</v>
      </c>
      <c r="E104" s="161"/>
      <c r="F104" s="161"/>
      <c r="G104" s="161"/>
      <c r="H104" s="161"/>
      <c r="I104" s="161"/>
      <c r="J104" s="162">
        <f>J188</f>
        <v>0</v>
      </c>
      <c r="K104" s="159"/>
      <c r="L104" s="163"/>
    </row>
    <row r="105" spans="1:31" s="10" customFormat="1" ht="19.899999999999999" customHeight="1">
      <c r="B105" s="158"/>
      <c r="C105" s="159"/>
      <c r="D105" s="160" t="s">
        <v>118</v>
      </c>
      <c r="E105" s="161"/>
      <c r="F105" s="161"/>
      <c r="G105" s="161"/>
      <c r="H105" s="161"/>
      <c r="I105" s="161"/>
      <c r="J105" s="162">
        <f>J193</f>
        <v>0</v>
      </c>
      <c r="K105" s="159"/>
      <c r="L105" s="163"/>
    </row>
    <row r="106" spans="1:31" s="10" customFormat="1" ht="19.899999999999999" customHeight="1">
      <c r="B106" s="158"/>
      <c r="C106" s="159"/>
      <c r="D106" s="160" t="s">
        <v>119</v>
      </c>
      <c r="E106" s="161"/>
      <c r="F106" s="161"/>
      <c r="G106" s="161"/>
      <c r="H106" s="161"/>
      <c r="I106" s="161"/>
      <c r="J106" s="162">
        <f>J204</f>
        <v>0</v>
      </c>
      <c r="K106" s="159"/>
      <c r="L106" s="163"/>
    </row>
    <row r="107" spans="1:31" s="10" customFormat="1" ht="19.899999999999999" customHeight="1">
      <c r="B107" s="158"/>
      <c r="C107" s="159"/>
      <c r="D107" s="160" t="s">
        <v>120</v>
      </c>
      <c r="E107" s="161"/>
      <c r="F107" s="161"/>
      <c r="G107" s="161"/>
      <c r="H107" s="161"/>
      <c r="I107" s="161"/>
      <c r="J107" s="162">
        <f>J210</f>
        <v>0</v>
      </c>
      <c r="K107" s="159"/>
      <c r="L107" s="163"/>
    </row>
    <row r="108" spans="1:31" s="9" customFormat="1" ht="24.95" customHeight="1">
      <c r="B108" s="152"/>
      <c r="C108" s="153"/>
      <c r="D108" s="154" t="s">
        <v>121</v>
      </c>
      <c r="E108" s="155"/>
      <c r="F108" s="155"/>
      <c r="G108" s="155"/>
      <c r="H108" s="155"/>
      <c r="I108" s="155"/>
      <c r="J108" s="156">
        <f>J214</f>
        <v>0</v>
      </c>
      <c r="K108" s="153"/>
      <c r="L108" s="157"/>
    </row>
    <row r="109" spans="1:31" s="9" customFormat="1" ht="24.95" customHeight="1">
      <c r="B109" s="152"/>
      <c r="C109" s="153"/>
      <c r="D109" s="154" t="s">
        <v>122</v>
      </c>
      <c r="E109" s="155"/>
      <c r="F109" s="155"/>
      <c r="G109" s="155"/>
      <c r="H109" s="155"/>
      <c r="I109" s="155"/>
      <c r="J109" s="156">
        <f>J217</f>
        <v>0</v>
      </c>
      <c r="K109" s="153"/>
      <c r="L109" s="157"/>
    </row>
    <row r="110" spans="1:31" s="2" customFormat="1" ht="21.7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123</v>
      </c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15</v>
      </c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74" t="str">
        <f>E7</f>
        <v>Obnova zázemia Steel aréna Košice</v>
      </c>
      <c r="F119" s="275"/>
      <c r="G119" s="275"/>
      <c r="H119" s="275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99</v>
      </c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23" t="str">
        <f>E9</f>
        <v>06 - Dodatočné práce</v>
      </c>
      <c r="F121" s="276"/>
      <c r="G121" s="276"/>
      <c r="H121" s="276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19</v>
      </c>
      <c r="D123" s="33"/>
      <c r="E123" s="33"/>
      <c r="F123" s="24" t="str">
        <f>F12</f>
        <v xml:space="preserve"> </v>
      </c>
      <c r="G123" s="33"/>
      <c r="H123" s="33"/>
      <c r="I123" s="26" t="s">
        <v>21</v>
      </c>
      <c r="J123" s="67" t="str">
        <f>IF(J12="","",J12)</f>
        <v>27. 1. 2023</v>
      </c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23</v>
      </c>
      <c r="D125" s="33"/>
      <c r="E125" s="33"/>
      <c r="F125" s="24" t="str">
        <f>E15</f>
        <v xml:space="preserve"> </v>
      </c>
      <c r="G125" s="33"/>
      <c r="H125" s="33"/>
      <c r="I125" s="26" t="s">
        <v>28</v>
      </c>
      <c r="J125" s="29" t="str">
        <f>E21</f>
        <v xml:space="preserve"> </v>
      </c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5.7" customHeight="1">
      <c r="A126" s="31"/>
      <c r="B126" s="32"/>
      <c r="C126" s="26" t="s">
        <v>26</v>
      </c>
      <c r="D126" s="33"/>
      <c r="E126" s="33"/>
      <c r="F126" s="24" t="str">
        <f>IF(E18="","",E18)</f>
        <v>Vyplň údaj</v>
      </c>
      <c r="G126" s="33"/>
      <c r="H126" s="33"/>
      <c r="I126" s="26" t="s">
        <v>30</v>
      </c>
      <c r="J126" s="29" t="str">
        <f>E24</f>
        <v>Ing. Miloš Singovszki, PhD., MBA</v>
      </c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64"/>
      <c r="B128" s="165"/>
      <c r="C128" s="166" t="s">
        <v>124</v>
      </c>
      <c r="D128" s="167" t="s">
        <v>58</v>
      </c>
      <c r="E128" s="167" t="s">
        <v>54</v>
      </c>
      <c r="F128" s="167" t="s">
        <v>55</v>
      </c>
      <c r="G128" s="167" t="s">
        <v>125</v>
      </c>
      <c r="H128" s="167" t="s">
        <v>126</v>
      </c>
      <c r="I128" s="167" t="s">
        <v>127</v>
      </c>
      <c r="J128" s="168" t="s">
        <v>103</v>
      </c>
      <c r="K128" s="169" t="s">
        <v>128</v>
      </c>
      <c r="L128" s="170"/>
      <c r="M128" s="76" t="s">
        <v>1</v>
      </c>
      <c r="N128" s="77" t="s">
        <v>37</v>
      </c>
      <c r="O128" s="77" t="s">
        <v>129</v>
      </c>
      <c r="P128" s="77" t="s">
        <v>130</v>
      </c>
      <c r="Q128" s="77" t="s">
        <v>131</v>
      </c>
      <c r="R128" s="77" t="s">
        <v>132</v>
      </c>
      <c r="S128" s="77" t="s">
        <v>133</v>
      </c>
      <c r="T128" s="78" t="s">
        <v>134</v>
      </c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</row>
    <row r="129" spans="1:65" s="2" customFormat="1" ht="22.9" customHeight="1">
      <c r="A129" s="31"/>
      <c r="B129" s="32"/>
      <c r="C129" s="83" t="s">
        <v>104</v>
      </c>
      <c r="D129" s="33"/>
      <c r="E129" s="33"/>
      <c r="F129" s="33"/>
      <c r="G129" s="33"/>
      <c r="H129" s="33"/>
      <c r="I129" s="33"/>
      <c r="J129" s="171">
        <f>BK129</f>
        <v>0</v>
      </c>
      <c r="K129" s="33"/>
      <c r="L129" s="36"/>
      <c r="M129" s="79"/>
      <c r="N129" s="172"/>
      <c r="O129" s="80"/>
      <c r="P129" s="173">
        <f>P130+P155+P214+P217</f>
        <v>0</v>
      </c>
      <c r="Q129" s="80"/>
      <c r="R129" s="173">
        <f>R130+R155+R214+R217</f>
        <v>4.7534109999999998</v>
      </c>
      <c r="S129" s="80"/>
      <c r="T129" s="174">
        <f>T130+T155+T214+T217</f>
        <v>3.4630500000000004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72</v>
      </c>
      <c r="AU129" s="14" t="s">
        <v>105</v>
      </c>
      <c r="BK129" s="175">
        <f>BK130+BK155+BK214+BK217</f>
        <v>0</v>
      </c>
    </row>
    <row r="130" spans="1:65" s="12" customFormat="1" ht="25.9" customHeight="1">
      <c r="B130" s="176"/>
      <c r="C130" s="177"/>
      <c r="D130" s="178" t="s">
        <v>72</v>
      </c>
      <c r="E130" s="179" t="s">
        <v>135</v>
      </c>
      <c r="F130" s="179" t="s">
        <v>136</v>
      </c>
      <c r="G130" s="177"/>
      <c r="H130" s="177"/>
      <c r="I130" s="180"/>
      <c r="J130" s="181">
        <f>BK130</f>
        <v>0</v>
      </c>
      <c r="K130" s="177"/>
      <c r="L130" s="182"/>
      <c r="M130" s="183"/>
      <c r="N130" s="184"/>
      <c r="O130" s="184"/>
      <c r="P130" s="185">
        <f>P131+P138+P153</f>
        <v>0</v>
      </c>
      <c r="Q130" s="184"/>
      <c r="R130" s="185">
        <f>R131+R138+R153</f>
        <v>2.7910320000000004</v>
      </c>
      <c r="S130" s="184"/>
      <c r="T130" s="186">
        <f>T131+T138+T153</f>
        <v>3.3610000000000002</v>
      </c>
      <c r="AR130" s="187" t="s">
        <v>81</v>
      </c>
      <c r="AT130" s="188" t="s">
        <v>72</v>
      </c>
      <c r="AU130" s="188" t="s">
        <v>73</v>
      </c>
      <c r="AY130" s="187" t="s">
        <v>137</v>
      </c>
      <c r="BK130" s="189">
        <f>BK131+BK138+BK153</f>
        <v>0</v>
      </c>
    </row>
    <row r="131" spans="1:65" s="12" customFormat="1" ht="22.9" customHeight="1">
      <c r="B131" s="176"/>
      <c r="C131" s="177"/>
      <c r="D131" s="178" t="s">
        <v>72</v>
      </c>
      <c r="E131" s="190" t="s">
        <v>152</v>
      </c>
      <c r="F131" s="190" t="s">
        <v>153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SUM(P132:P137)</f>
        <v>0</v>
      </c>
      <c r="Q131" s="184"/>
      <c r="R131" s="185">
        <f>SUM(R132:R137)</f>
        <v>2.7718320000000003</v>
      </c>
      <c r="S131" s="184"/>
      <c r="T131" s="186">
        <f>SUM(T132:T137)</f>
        <v>0</v>
      </c>
      <c r="AR131" s="187" t="s">
        <v>81</v>
      </c>
      <c r="AT131" s="188" t="s">
        <v>72</v>
      </c>
      <c r="AU131" s="188" t="s">
        <v>81</v>
      </c>
      <c r="AY131" s="187" t="s">
        <v>137</v>
      </c>
      <c r="BK131" s="189">
        <f>SUM(BK132:BK137)</f>
        <v>0</v>
      </c>
    </row>
    <row r="132" spans="1:65" s="2" customFormat="1" ht="33" customHeight="1">
      <c r="A132" s="31"/>
      <c r="B132" s="32"/>
      <c r="C132" s="192" t="s">
        <v>475</v>
      </c>
      <c r="D132" s="192" t="s">
        <v>140</v>
      </c>
      <c r="E132" s="193" t="s">
        <v>155</v>
      </c>
      <c r="F132" s="194" t="s">
        <v>156</v>
      </c>
      <c r="G132" s="195" t="s">
        <v>143</v>
      </c>
      <c r="H132" s="196">
        <v>28</v>
      </c>
      <c r="I132" s="197"/>
      <c r="J132" s="198">
        <f t="shared" ref="J132:J137" si="0">ROUND(I132*H132,2)</f>
        <v>0</v>
      </c>
      <c r="K132" s="199"/>
      <c r="L132" s="36"/>
      <c r="M132" s="200" t="s">
        <v>1</v>
      </c>
      <c r="N132" s="201" t="s">
        <v>39</v>
      </c>
      <c r="O132" s="72"/>
      <c r="P132" s="202">
        <f t="shared" ref="P132:P137" si="1">O132*H132</f>
        <v>0</v>
      </c>
      <c r="Q132" s="202">
        <v>1.899E-2</v>
      </c>
      <c r="R132" s="202">
        <f t="shared" ref="R132:R137" si="2">Q132*H132</f>
        <v>0.53171999999999997</v>
      </c>
      <c r="S132" s="202">
        <v>0</v>
      </c>
      <c r="T132" s="203">
        <f t="shared" ref="T132:T137" si="3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144</v>
      </c>
      <c r="AT132" s="204" t="s">
        <v>140</v>
      </c>
      <c r="AU132" s="204" t="s">
        <v>145</v>
      </c>
      <c r="AY132" s="14" t="s">
        <v>137</v>
      </c>
      <c r="BE132" s="205">
        <f t="shared" ref="BE132:BE137" si="4">IF(N132="základná",J132,0)</f>
        <v>0</v>
      </c>
      <c r="BF132" s="205">
        <f t="shared" ref="BF132:BF137" si="5">IF(N132="znížená",J132,0)</f>
        <v>0</v>
      </c>
      <c r="BG132" s="205">
        <f t="shared" ref="BG132:BG137" si="6">IF(N132="zákl. prenesená",J132,0)</f>
        <v>0</v>
      </c>
      <c r="BH132" s="205">
        <f t="shared" ref="BH132:BH137" si="7">IF(N132="zníž. prenesená",J132,0)</f>
        <v>0</v>
      </c>
      <c r="BI132" s="205">
        <f t="shared" ref="BI132:BI137" si="8">IF(N132="nulová",J132,0)</f>
        <v>0</v>
      </c>
      <c r="BJ132" s="14" t="s">
        <v>145</v>
      </c>
      <c r="BK132" s="205">
        <f t="shared" ref="BK132:BK137" si="9">ROUND(I132*H132,2)</f>
        <v>0</v>
      </c>
      <c r="BL132" s="14" t="s">
        <v>144</v>
      </c>
      <c r="BM132" s="204" t="s">
        <v>905</v>
      </c>
    </row>
    <row r="133" spans="1:65" s="2" customFormat="1" ht="24.2" customHeight="1">
      <c r="A133" s="31"/>
      <c r="B133" s="32"/>
      <c r="C133" s="192" t="s">
        <v>145</v>
      </c>
      <c r="D133" s="192" t="s">
        <v>140</v>
      </c>
      <c r="E133" s="193" t="s">
        <v>158</v>
      </c>
      <c r="F133" s="194" t="s">
        <v>159</v>
      </c>
      <c r="G133" s="195" t="s">
        <v>143</v>
      </c>
      <c r="H133" s="196">
        <v>28</v>
      </c>
      <c r="I133" s="197"/>
      <c r="J133" s="198">
        <f t="shared" si="0"/>
        <v>0</v>
      </c>
      <c r="K133" s="199"/>
      <c r="L133" s="36"/>
      <c r="M133" s="200" t="s">
        <v>1</v>
      </c>
      <c r="N133" s="201" t="s">
        <v>39</v>
      </c>
      <c r="O133" s="72"/>
      <c r="P133" s="202">
        <f t="shared" si="1"/>
        <v>0</v>
      </c>
      <c r="Q133" s="202">
        <v>2.2499999999999999E-4</v>
      </c>
      <c r="R133" s="202">
        <f t="shared" si="2"/>
        <v>6.3E-3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144</v>
      </c>
      <c r="AT133" s="204" t="s">
        <v>140</v>
      </c>
      <c r="AU133" s="204" t="s">
        <v>145</v>
      </c>
      <c r="AY133" s="14" t="s">
        <v>137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145</v>
      </c>
      <c r="BK133" s="205">
        <f t="shared" si="9"/>
        <v>0</v>
      </c>
      <c r="BL133" s="14" t="s">
        <v>144</v>
      </c>
      <c r="BM133" s="204" t="s">
        <v>906</v>
      </c>
    </row>
    <row r="134" spans="1:65" s="2" customFormat="1" ht="24.2" customHeight="1">
      <c r="A134" s="31"/>
      <c r="B134" s="32"/>
      <c r="C134" s="192" t="s">
        <v>138</v>
      </c>
      <c r="D134" s="192" t="s">
        <v>140</v>
      </c>
      <c r="E134" s="193" t="s">
        <v>162</v>
      </c>
      <c r="F134" s="194" t="s">
        <v>163</v>
      </c>
      <c r="G134" s="195" t="s">
        <v>143</v>
      </c>
      <c r="H134" s="196">
        <v>28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39</v>
      </c>
      <c r="O134" s="72"/>
      <c r="P134" s="202">
        <f t="shared" si="1"/>
        <v>0</v>
      </c>
      <c r="Q134" s="202">
        <v>4.9350000000000002E-3</v>
      </c>
      <c r="R134" s="202">
        <f t="shared" si="2"/>
        <v>0.13818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144</v>
      </c>
      <c r="AT134" s="204" t="s">
        <v>140</v>
      </c>
      <c r="AU134" s="204" t="s">
        <v>145</v>
      </c>
      <c r="AY134" s="14" t="s">
        <v>137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145</v>
      </c>
      <c r="BK134" s="205">
        <f t="shared" si="9"/>
        <v>0</v>
      </c>
      <c r="BL134" s="14" t="s">
        <v>144</v>
      </c>
      <c r="BM134" s="204" t="s">
        <v>907</v>
      </c>
    </row>
    <row r="135" spans="1:65" s="2" customFormat="1" ht="24.2" customHeight="1">
      <c r="A135" s="31"/>
      <c r="B135" s="32"/>
      <c r="C135" s="192" t="s">
        <v>144</v>
      </c>
      <c r="D135" s="192" t="s">
        <v>140</v>
      </c>
      <c r="E135" s="193" t="s">
        <v>169</v>
      </c>
      <c r="F135" s="194" t="s">
        <v>170</v>
      </c>
      <c r="G135" s="195" t="s">
        <v>143</v>
      </c>
      <c r="H135" s="196">
        <v>59.4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39</v>
      </c>
      <c r="O135" s="72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144</v>
      </c>
      <c r="AT135" s="204" t="s">
        <v>140</v>
      </c>
      <c r="AU135" s="204" t="s">
        <v>145</v>
      </c>
      <c r="AY135" s="14" t="s">
        <v>137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145</v>
      </c>
      <c r="BK135" s="205">
        <f t="shared" si="9"/>
        <v>0</v>
      </c>
      <c r="BL135" s="14" t="s">
        <v>144</v>
      </c>
      <c r="BM135" s="204" t="s">
        <v>908</v>
      </c>
    </row>
    <row r="136" spans="1:65" s="2" customFormat="1" ht="24.2" customHeight="1">
      <c r="A136" s="31"/>
      <c r="B136" s="32"/>
      <c r="C136" s="206" t="s">
        <v>161</v>
      </c>
      <c r="D136" s="206" t="s">
        <v>147</v>
      </c>
      <c r="E136" s="207" t="s">
        <v>172</v>
      </c>
      <c r="F136" s="208" t="s">
        <v>173</v>
      </c>
      <c r="G136" s="209" t="s">
        <v>174</v>
      </c>
      <c r="H136" s="210">
        <v>35.64</v>
      </c>
      <c r="I136" s="211"/>
      <c r="J136" s="212">
        <f t="shared" si="0"/>
        <v>0</v>
      </c>
      <c r="K136" s="213"/>
      <c r="L136" s="214"/>
      <c r="M136" s="215" t="s">
        <v>1</v>
      </c>
      <c r="N136" s="216" t="s">
        <v>39</v>
      </c>
      <c r="O136" s="72"/>
      <c r="P136" s="202">
        <f t="shared" si="1"/>
        <v>0</v>
      </c>
      <c r="Q136" s="202">
        <v>1E-3</v>
      </c>
      <c r="R136" s="202">
        <f t="shared" si="2"/>
        <v>3.5639999999999998E-2</v>
      </c>
      <c r="S136" s="202">
        <v>0</v>
      </c>
      <c r="T136" s="20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150</v>
      </c>
      <c r="AT136" s="204" t="s">
        <v>147</v>
      </c>
      <c r="AU136" s="204" t="s">
        <v>145</v>
      </c>
      <c r="AY136" s="14" t="s">
        <v>137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4" t="s">
        <v>145</v>
      </c>
      <c r="BK136" s="205">
        <f t="shared" si="9"/>
        <v>0</v>
      </c>
      <c r="BL136" s="14" t="s">
        <v>144</v>
      </c>
      <c r="BM136" s="204" t="s">
        <v>909</v>
      </c>
    </row>
    <row r="137" spans="1:65" s="2" customFormat="1" ht="24.2" customHeight="1">
      <c r="A137" s="31"/>
      <c r="B137" s="32"/>
      <c r="C137" s="192" t="s">
        <v>479</v>
      </c>
      <c r="D137" s="192" t="s">
        <v>140</v>
      </c>
      <c r="E137" s="193" t="s">
        <v>177</v>
      </c>
      <c r="F137" s="194" t="s">
        <v>178</v>
      </c>
      <c r="G137" s="195" t="s">
        <v>143</v>
      </c>
      <c r="H137" s="196">
        <v>59.4</v>
      </c>
      <c r="I137" s="197"/>
      <c r="J137" s="198">
        <f t="shared" si="0"/>
        <v>0</v>
      </c>
      <c r="K137" s="199"/>
      <c r="L137" s="36"/>
      <c r="M137" s="200" t="s">
        <v>1</v>
      </c>
      <c r="N137" s="201" t="s">
        <v>39</v>
      </c>
      <c r="O137" s="72"/>
      <c r="P137" s="202">
        <f t="shared" si="1"/>
        <v>0</v>
      </c>
      <c r="Q137" s="202">
        <v>3.4680000000000002E-2</v>
      </c>
      <c r="R137" s="202">
        <f t="shared" si="2"/>
        <v>2.0599920000000003</v>
      </c>
      <c r="S137" s="202">
        <v>0</v>
      </c>
      <c r="T137" s="20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144</v>
      </c>
      <c r="AT137" s="204" t="s">
        <v>140</v>
      </c>
      <c r="AU137" s="204" t="s">
        <v>145</v>
      </c>
      <c r="AY137" s="14" t="s">
        <v>137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4" t="s">
        <v>145</v>
      </c>
      <c r="BK137" s="205">
        <f t="shared" si="9"/>
        <v>0</v>
      </c>
      <c r="BL137" s="14" t="s">
        <v>144</v>
      </c>
      <c r="BM137" s="204" t="s">
        <v>910</v>
      </c>
    </row>
    <row r="138" spans="1:65" s="12" customFormat="1" ht="22.9" customHeight="1">
      <c r="B138" s="176"/>
      <c r="C138" s="177"/>
      <c r="D138" s="178" t="s">
        <v>72</v>
      </c>
      <c r="E138" s="190" t="s">
        <v>180</v>
      </c>
      <c r="F138" s="190" t="s">
        <v>181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SUM(P139:P152)</f>
        <v>0</v>
      </c>
      <c r="Q138" s="184"/>
      <c r="R138" s="185">
        <f>SUM(R139:R152)</f>
        <v>1.9200000000000002E-2</v>
      </c>
      <c r="S138" s="184"/>
      <c r="T138" s="186">
        <f>SUM(T139:T152)</f>
        <v>3.3610000000000002</v>
      </c>
      <c r="AR138" s="187" t="s">
        <v>81</v>
      </c>
      <c r="AT138" s="188" t="s">
        <v>72</v>
      </c>
      <c r="AU138" s="188" t="s">
        <v>81</v>
      </c>
      <c r="AY138" s="187" t="s">
        <v>137</v>
      </c>
      <c r="BK138" s="189">
        <f>SUM(BK139:BK152)</f>
        <v>0</v>
      </c>
    </row>
    <row r="139" spans="1:65" s="2" customFormat="1" ht="16.5" customHeight="1">
      <c r="A139" s="31"/>
      <c r="B139" s="32"/>
      <c r="C139" s="192" t="s">
        <v>168</v>
      </c>
      <c r="D139" s="192" t="s">
        <v>140</v>
      </c>
      <c r="E139" s="193" t="s">
        <v>191</v>
      </c>
      <c r="F139" s="194" t="s">
        <v>192</v>
      </c>
      <c r="G139" s="195" t="s">
        <v>143</v>
      </c>
      <c r="H139" s="196">
        <v>59.4</v>
      </c>
      <c r="I139" s="197"/>
      <c r="J139" s="198">
        <f t="shared" ref="J139:J152" si="10">ROUND(I139*H139,2)</f>
        <v>0</v>
      </c>
      <c r="K139" s="199"/>
      <c r="L139" s="36"/>
      <c r="M139" s="200" t="s">
        <v>1</v>
      </c>
      <c r="N139" s="201" t="s">
        <v>39</v>
      </c>
      <c r="O139" s="72"/>
      <c r="P139" s="202">
        <f t="shared" ref="P139:P152" si="11">O139*H139</f>
        <v>0</v>
      </c>
      <c r="Q139" s="202">
        <v>0</v>
      </c>
      <c r="R139" s="202">
        <f t="shared" ref="R139:R152" si="12">Q139*H139</f>
        <v>0</v>
      </c>
      <c r="S139" s="202">
        <v>0</v>
      </c>
      <c r="T139" s="203">
        <f t="shared" ref="T139:T152" si="13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193</v>
      </c>
      <c r="AT139" s="204" t="s">
        <v>140</v>
      </c>
      <c r="AU139" s="204" t="s">
        <v>145</v>
      </c>
      <c r="AY139" s="14" t="s">
        <v>137</v>
      </c>
      <c r="BE139" s="205">
        <f t="shared" ref="BE139:BE152" si="14">IF(N139="základná",J139,0)</f>
        <v>0</v>
      </c>
      <c r="BF139" s="205">
        <f t="shared" ref="BF139:BF152" si="15">IF(N139="znížená",J139,0)</f>
        <v>0</v>
      </c>
      <c r="BG139" s="205">
        <f t="shared" ref="BG139:BG152" si="16">IF(N139="zákl. prenesená",J139,0)</f>
        <v>0</v>
      </c>
      <c r="BH139" s="205">
        <f t="shared" ref="BH139:BH152" si="17">IF(N139="zníž. prenesená",J139,0)</f>
        <v>0</v>
      </c>
      <c r="BI139" s="205">
        <f t="shared" ref="BI139:BI152" si="18">IF(N139="nulová",J139,0)</f>
        <v>0</v>
      </c>
      <c r="BJ139" s="14" t="s">
        <v>145</v>
      </c>
      <c r="BK139" s="205">
        <f t="shared" ref="BK139:BK152" si="19">ROUND(I139*H139,2)</f>
        <v>0</v>
      </c>
      <c r="BL139" s="14" t="s">
        <v>193</v>
      </c>
      <c r="BM139" s="204" t="s">
        <v>911</v>
      </c>
    </row>
    <row r="140" spans="1:65" s="2" customFormat="1" ht="24.2" customHeight="1">
      <c r="A140" s="31"/>
      <c r="B140" s="32"/>
      <c r="C140" s="192" t="s">
        <v>455</v>
      </c>
      <c r="D140" s="192" t="s">
        <v>140</v>
      </c>
      <c r="E140" s="193" t="s">
        <v>183</v>
      </c>
      <c r="F140" s="194" t="s">
        <v>184</v>
      </c>
      <c r="G140" s="195" t="s">
        <v>143</v>
      </c>
      <c r="H140" s="196">
        <v>10</v>
      </c>
      <c r="I140" s="197"/>
      <c r="J140" s="198">
        <f t="shared" si="10"/>
        <v>0</v>
      </c>
      <c r="K140" s="199"/>
      <c r="L140" s="36"/>
      <c r="M140" s="200" t="s">
        <v>1</v>
      </c>
      <c r="N140" s="201" t="s">
        <v>39</v>
      </c>
      <c r="O140" s="72"/>
      <c r="P140" s="202">
        <f t="shared" si="11"/>
        <v>0</v>
      </c>
      <c r="Q140" s="202">
        <v>1.92E-3</v>
      </c>
      <c r="R140" s="202">
        <f t="shared" si="12"/>
        <v>1.9200000000000002E-2</v>
      </c>
      <c r="S140" s="202">
        <v>0</v>
      </c>
      <c r="T140" s="203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144</v>
      </c>
      <c r="AT140" s="204" t="s">
        <v>140</v>
      </c>
      <c r="AU140" s="204" t="s">
        <v>145</v>
      </c>
      <c r="AY140" s="14" t="s">
        <v>137</v>
      </c>
      <c r="BE140" s="205">
        <f t="shared" si="14"/>
        <v>0</v>
      </c>
      <c r="BF140" s="205">
        <f t="shared" si="15"/>
        <v>0</v>
      </c>
      <c r="BG140" s="205">
        <f t="shared" si="16"/>
        <v>0</v>
      </c>
      <c r="BH140" s="205">
        <f t="shared" si="17"/>
        <v>0</v>
      </c>
      <c r="BI140" s="205">
        <f t="shared" si="18"/>
        <v>0</v>
      </c>
      <c r="BJ140" s="14" t="s">
        <v>145</v>
      </c>
      <c r="BK140" s="205">
        <f t="shared" si="19"/>
        <v>0</v>
      </c>
      <c r="BL140" s="14" t="s">
        <v>144</v>
      </c>
      <c r="BM140" s="204" t="s">
        <v>912</v>
      </c>
    </row>
    <row r="141" spans="1:65" s="2" customFormat="1" ht="16.5" customHeight="1">
      <c r="A141" s="31"/>
      <c r="B141" s="32"/>
      <c r="C141" s="192" t="s">
        <v>150</v>
      </c>
      <c r="D141" s="192" t="s">
        <v>140</v>
      </c>
      <c r="E141" s="193" t="s">
        <v>187</v>
      </c>
      <c r="F141" s="194" t="s">
        <v>188</v>
      </c>
      <c r="G141" s="195" t="s">
        <v>143</v>
      </c>
      <c r="H141" s="196">
        <v>70</v>
      </c>
      <c r="I141" s="197"/>
      <c r="J141" s="198">
        <f t="shared" si="10"/>
        <v>0</v>
      </c>
      <c r="K141" s="199"/>
      <c r="L141" s="36"/>
      <c r="M141" s="200" t="s">
        <v>1</v>
      </c>
      <c r="N141" s="201" t="s">
        <v>39</v>
      </c>
      <c r="O141" s="72"/>
      <c r="P141" s="202">
        <f t="shared" si="11"/>
        <v>0</v>
      </c>
      <c r="Q141" s="202">
        <v>0</v>
      </c>
      <c r="R141" s="202">
        <f t="shared" si="12"/>
        <v>0</v>
      </c>
      <c r="S141" s="202">
        <v>0</v>
      </c>
      <c r="T141" s="203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144</v>
      </c>
      <c r="AT141" s="204" t="s">
        <v>140</v>
      </c>
      <c r="AU141" s="204" t="s">
        <v>145</v>
      </c>
      <c r="AY141" s="14" t="s">
        <v>137</v>
      </c>
      <c r="BE141" s="205">
        <f t="shared" si="14"/>
        <v>0</v>
      </c>
      <c r="BF141" s="205">
        <f t="shared" si="15"/>
        <v>0</v>
      </c>
      <c r="BG141" s="205">
        <f t="shared" si="16"/>
        <v>0</v>
      </c>
      <c r="BH141" s="205">
        <f t="shared" si="17"/>
        <v>0</v>
      </c>
      <c r="BI141" s="205">
        <f t="shared" si="18"/>
        <v>0</v>
      </c>
      <c r="BJ141" s="14" t="s">
        <v>145</v>
      </c>
      <c r="BK141" s="205">
        <f t="shared" si="19"/>
        <v>0</v>
      </c>
      <c r="BL141" s="14" t="s">
        <v>144</v>
      </c>
      <c r="BM141" s="204" t="s">
        <v>913</v>
      </c>
    </row>
    <row r="142" spans="1:65" s="2" customFormat="1" ht="33" customHeight="1">
      <c r="A142" s="31"/>
      <c r="B142" s="32"/>
      <c r="C142" s="192" t="s">
        <v>180</v>
      </c>
      <c r="D142" s="192" t="s">
        <v>140</v>
      </c>
      <c r="E142" s="193" t="s">
        <v>196</v>
      </c>
      <c r="F142" s="194" t="s">
        <v>197</v>
      </c>
      <c r="G142" s="195" t="s">
        <v>143</v>
      </c>
      <c r="H142" s="196">
        <v>39.4</v>
      </c>
      <c r="I142" s="197"/>
      <c r="J142" s="198">
        <f t="shared" si="10"/>
        <v>0</v>
      </c>
      <c r="K142" s="199"/>
      <c r="L142" s="36"/>
      <c r="M142" s="200" t="s">
        <v>1</v>
      </c>
      <c r="N142" s="201" t="s">
        <v>39</v>
      </c>
      <c r="O142" s="72"/>
      <c r="P142" s="202">
        <f t="shared" si="11"/>
        <v>0</v>
      </c>
      <c r="Q142" s="202">
        <v>0</v>
      </c>
      <c r="R142" s="202">
        <f t="shared" si="12"/>
        <v>0</v>
      </c>
      <c r="S142" s="202">
        <v>0.02</v>
      </c>
      <c r="T142" s="203">
        <f t="shared" si="13"/>
        <v>0.78800000000000003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144</v>
      </c>
      <c r="AT142" s="204" t="s">
        <v>140</v>
      </c>
      <c r="AU142" s="204" t="s">
        <v>145</v>
      </c>
      <c r="AY142" s="14" t="s">
        <v>137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4" t="s">
        <v>145</v>
      </c>
      <c r="BK142" s="205">
        <f t="shared" si="19"/>
        <v>0</v>
      </c>
      <c r="BL142" s="14" t="s">
        <v>144</v>
      </c>
      <c r="BM142" s="204" t="s">
        <v>914</v>
      </c>
    </row>
    <row r="143" spans="1:65" s="2" customFormat="1" ht="33" customHeight="1">
      <c r="A143" s="31"/>
      <c r="B143" s="32"/>
      <c r="C143" s="192" t="s">
        <v>186</v>
      </c>
      <c r="D143" s="192" t="s">
        <v>140</v>
      </c>
      <c r="E143" s="193" t="s">
        <v>915</v>
      </c>
      <c r="F143" s="194" t="s">
        <v>916</v>
      </c>
      <c r="G143" s="195" t="s">
        <v>143</v>
      </c>
      <c r="H143" s="196">
        <v>20</v>
      </c>
      <c r="I143" s="197"/>
      <c r="J143" s="198">
        <f t="shared" si="10"/>
        <v>0</v>
      </c>
      <c r="K143" s="199"/>
      <c r="L143" s="36"/>
      <c r="M143" s="200" t="s">
        <v>1</v>
      </c>
      <c r="N143" s="201" t="s">
        <v>39</v>
      </c>
      <c r="O143" s="72"/>
      <c r="P143" s="202">
        <f t="shared" si="11"/>
        <v>0</v>
      </c>
      <c r="Q143" s="202">
        <v>0</v>
      </c>
      <c r="R143" s="202">
        <f t="shared" si="12"/>
        <v>0</v>
      </c>
      <c r="S143" s="202">
        <v>6.4999999999999997E-4</v>
      </c>
      <c r="T143" s="203">
        <f t="shared" si="13"/>
        <v>1.2999999999999999E-2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144</v>
      </c>
      <c r="AT143" s="204" t="s">
        <v>140</v>
      </c>
      <c r="AU143" s="204" t="s">
        <v>145</v>
      </c>
      <c r="AY143" s="14" t="s">
        <v>137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4" t="s">
        <v>145</v>
      </c>
      <c r="BK143" s="205">
        <f t="shared" si="19"/>
        <v>0</v>
      </c>
      <c r="BL143" s="14" t="s">
        <v>144</v>
      </c>
      <c r="BM143" s="204" t="s">
        <v>917</v>
      </c>
    </row>
    <row r="144" spans="1:65" s="2" customFormat="1" ht="24.2" customHeight="1">
      <c r="A144" s="31"/>
      <c r="B144" s="32"/>
      <c r="C144" s="192" t="s">
        <v>190</v>
      </c>
      <c r="D144" s="192" t="s">
        <v>140</v>
      </c>
      <c r="E144" s="193" t="s">
        <v>200</v>
      </c>
      <c r="F144" s="194" t="s">
        <v>201</v>
      </c>
      <c r="G144" s="195" t="s">
        <v>202</v>
      </c>
      <c r="H144" s="196">
        <v>4</v>
      </c>
      <c r="I144" s="197"/>
      <c r="J144" s="198">
        <f t="shared" si="10"/>
        <v>0</v>
      </c>
      <c r="K144" s="199"/>
      <c r="L144" s="36"/>
      <c r="M144" s="200" t="s">
        <v>1</v>
      </c>
      <c r="N144" s="201" t="s">
        <v>39</v>
      </c>
      <c r="O144" s="72"/>
      <c r="P144" s="202">
        <f t="shared" si="11"/>
        <v>0</v>
      </c>
      <c r="Q144" s="202">
        <v>0</v>
      </c>
      <c r="R144" s="202">
        <f t="shared" si="12"/>
        <v>0</v>
      </c>
      <c r="S144" s="202">
        <v>2.4E-2</v>
      </c>
      <c r="T144" s="203">
        <f t="shared" si="13"/>
        <v>9.6000000000000002E-2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144</v>
      </c>
      <c r="AT144" s="204" t="s">
        <v>140</v>
      </c>
      <c r="AU144" s="204" t="s">
        <v>145</v>
      </c>
      <c r="AY144" s="14" t="s">
        <v>137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4" t="s">
        <v>145</v>
      </c>
      <c r="BK144" s="205">
        <f t="shared" si="19"/>
        <v>0</v>
      </c>
      <c r="BL144" s="14" t="s">
        <v>144</v>
      </c>
      <c r="BM144" s="204" t="s">
        <v>918</v>
      </c>
    </row>
    <row r="145" spans="1:65" s="2" customFormat="1" ht="33" customHeight="1">
      <c r="A145" s="31"/>
      <c r="B145" s="32"/>
      <c r="C145" s="192" t="s">
        <v>483</v>
      </c>
      <c r="D145" s="192" t="s">
        <v>140</v>
      </c>
      <c r="E145" s="193" t="s">
        <v>210</v>
      </c>
      <c r="F145" s="194" t="s">
        <v>211</v>
      </c>
      <c r="G145" s="195" t="s">
        <v>143</v>
      </c>
      <c r="H145" s="196">
        <v>28</v>
      </c>
      <c r="I145" s="197"/>
      <c r="J145" s="198">
        <f t="shared" si="10"/>
        <v>0</v>
      </c>
      <c r="K145" s="199"/>
      <c r="L145" s="36"/>
      <c r="M145" s="200" t="s">
        <v>1</v>
      </c>
      <c r="N145" s="201" t="s">
        <v>39</v>
      </c>
      <c r="O145" s="72"/>
      <c r="P145" s="202">
        <f t="shared" si="11"/>
        <v>0</v>
      </c>
      <c r="Q145" s="202">
        <v>0</v>
      </c>
      <c r="R145" s="202">
        <f t="shared" si="12"/>
        <v>0</v>
      </c>
      <c r="S145" s="202">
        <v>0.02</v>
      </c>
      <c r="T145" s="203">
        <f t="shared" si="13"/>
        <v>0.56000000000000005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144</v>
      </c>
      <c r="AT145" s="204" t="s">
        <v>140</v>
      </c>
      <c r="AU145" s="204" t="s">
        <v>145</v>
      </c>
      <c r="AY145" s="14" t="s">
        <v>137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4" t="s">
        <v>145</v>
      </c>
      <c r="BK145" s="205">
        <f t="shared" si="19"/>
        <v>0</v>
      </c>
      <c r="BL145" s="14" t="s">
        <v>144</v>
      </c>
      <c r="BM145" s="204" t="s">
        <v>919</v>
      </c>
    </row>
    <row r="146" spans="1:65" s="2" customFormat="1" ht="37.9" customHeight="1">
      <c r="A146" s="31"/>
      <c r="B146" s="32"/>
      <c r="C146" s="192" t="s">
        <v>199</v>
      </c>
      <c r="D146" s="192" t="s">
        <v>140</v>
      </c>
      <c r="E146" s="193" t="s">
        <v>213</v>
      </c>
      <c r="F146" s="194" t="s">
        <v>214</v>
      </c>
      <c r="G146" s="195" t="s">
        <v>143</v>
      </c>
      <c r="H146" s="196">
        <v>28</v>
      </c>
      <c r="I146" s="197"/>
      <c r="J146" s="198">
        <f t="shared" si="10"/>
        <v>0</v>
      </c>
      <c r="K146" s="199"/>
      <c r="L146" s="36"/>
      <c r="M146" s="200" t="s">
        <v>1</v>
      </c>
      <c r="N146" s="201" t="s">
        <v>39</v>
      </c>
      <c r="O146" s="72"/>
      <c r="P146" s="202">
        <f t="shared" si="11"/>
        <v>0</v>
      </c>
      <c r="Q146" s="202">
        <v>0</v>
      </c>
      <c r="R146" s="202">
        <f t="shared" si="12"/>
        <v>0</v>
      </c>
      <c r="S146" s="202">
        <v>6.8000000000000005E-2</v>
      </c>
      <c r="T146" s="203">
        <f t="shared" si="13"/>
        <v>1.9040000000000001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144</v>
      </c>
      <c r="AT146" s="204" t="s">
        <v>140</v>
      </c>
      <c r="AU146" s="204" t="s">
        <v>145</v>
      </c>
      <c r="AY146" s="14" t="s">
        <v>137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145</v>
      </c>
      <c r="BK146" s="205">
        <f t="shared" si="19"/>
        <v>0</v>
      </c>
      <c r="BL146" s="14" t="s">
        <v>144</v>
      </c>
      <c r="BM146" s="204" t="s">
        <v>920</v>
      </c>
    </row>
    <row r="147" spans="1:65" s="2" customFormat="1" ht="21.75" customHeight="1">
      <c r="A147" s="31"/>
      <c r="B147" s="32"/>
      <c r="C147" s="192" t="s">
        <v>204</v>
      </c>
      <c r="D147" s="192" t="s">
        <v>140</v>
      </c>
      <c r="E147" s="193" t="s">
        <v>217</v>
      </c>
      <c r="F147" s="194" t="s">
        <v>218</v>
      </c>
      <c r="G147" s="195" t="s">
        <v>219</v>
      </c>
      <c r="H147" s="196">
        <v>3.4630000000000001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39</v>
      </c>
      <c r="O147" s="72"/>
      <c r="P147" s="202">
        <f t="shared" si="11"/>
        <v>0</v>
      </c>
      <c r="Q147" s="202">
        <v>0</v>
      </c>
      <c r="R147" s="202">
        <f t="shared" si="12"/>
        <v>0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144</v>
      </c>
      <c r="AT147" s="204" t="s">
        <v>140</v>
      </c>
      <c r="AU147" s="204" t="s">
        <v>145</v>
      </c>
      <c r="AY147" s="14" t="s">
        <v>137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145</v>
      </c>
      <c r="BK147" s="205">
        <f t="shared" si="19"/>
        <v>0</v>
      </c>
      <c r="BL147" s="14" t="s">
        <v>144</v>
      </c>
      <c r="BM147" s="204" t="s">
        <v>921</v>
      </c>
    </row>
    <row r="148" spans="1:65" s="2" customFormat="1" ht="24.2" customHeight="1">
      <c r="A148" s="31"/>
      <c r="B148" s="32"/>
      <c r="C148" s="192" t="s">
        <v>779</v>
      </c>
      <c r="D148" s="192" t="s">
        <v>140</v>
      </c>
      <c r="E148" s="193" t="s">
        <v>222</v>
      </c>
      <c r="F148" s="194" t="s">
        <v>223</v>
      </c>
      <c r="G148" s="195" t="s">
        <v>219</v>
      </c>
      <c r="H148" s="196">
        <v>34.630000000000003</v>
      </c>
      <c r="I148" s="197"/>
      <c r="J148" s="198">
        <f t="shared" si="10"/>
        <v>0</v>
      </c>
      <c r="K148" s="199"/>
      <c r="L148" s="36"/>
      <c r="M148" s="200" t="s">
        <v>1</v>
      </c>
      <c r="N148" s="201" t="s">
        <v>39</v>
      </c>
      <c r="O148" s="72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144</v>
      </c>
      <c r="AT148" s="204" t="s">
        <v>140</v>
      </c>
      <c r="AU148" s="204" t="s">
        <v>145</v>
      </c>
      <c r="AY148" s="14" t="s">
        <v>137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145</v>
      </c>
      <c r="BK148" s="205">
        <f t="shared" si="19"/>
        <v>0</v>
      </c>
      <c r="BL148" s="14" t="s">
        <v>144</v>
      </c>
      <c r="BM148" s="204" t="s">
        <v>922</v>
      </c>
    </row>
    <row r="149" spans="1:65" s="2" customFormat="1" ht="24.2" customHeight="1">
      <c r="A149" s="31"/>
      <c r="B149" s="32"/>
      <c r="C149" s="192" t="s">
        <v>193</v>
      </c>
      <c r="D149" s="192" t="s">
        <v>140</v>
      </c>
      <c r="E149" s="193" t="s">
        <v>226</v>
      </c>
      <c r="F149" s="194" t="s">
        <v>227</v>
      </c>
      <c r="G149" s="195" t="s">
        <v>219</v>
      </c>
      <c r="H149" s="196">
        <v>3.4630000000000001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39</v>
      </c>
      <c r="O149" s="72"/>
      <c r="P149" s="202">
        <f t="shared" si="11"/>
        <v>0</v>
      </c>
      <c r="Q149" s="202">
        <v>0</v>
      </c>
      <c r="R149" s="202">
        <f t="shared" si="12"/>
        <v>0</v>
      </c>
      <c r="S149" s="202">
        <v>0</v>
      </c>
      <c r="T149" s="203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144</v>
      </c>
      <c r="AT149" s="204" t="s">
        <v>140</v>
      </c>
      <c r="AU149" s="204" t="s">
        <v>145</v>
      </c>
      <c r="AY149" s="14" t="s">
        <v>137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145</v>
      </c>
      <c r="BK149" s="205">
        <f t="shared" si="19"/>
        <v>0</v>
      </c>
      <c r="BL149" s="14" t="s">
        <v>144</v>
      </c>
      <c r="BM149" s="204" t="s">
        <v>923</v>
      </c>
    </row>
    <row r="150" spans="1:65" s="2" customFormat="1" ht="24.2" customHeight="1">
      <c r="A150" s="31"/>
      <c r="B150" s="32"/>
      <c r="C150" s="192" t="s">
        <v>216</v>
      </c>
      <c r="D150" s="192" t="s">
        <v>140</v>
      </c>
      <c r="E150" s="193" t="s">
        <v>229</v>
      </c>
      <c r="F150" s="194" t="s">
        <v>230</v>
      </c>
      <c r="G150" s="195" t="s">
        <v>219</v>
      </c>
      <c r="H150" s="196">
        <v>25.972999999999999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39</v>
      </c>
      <c r="O150" s="72"/>
      <c r="P150" s="202">
        <f t="shared" si="11"/>
        <v>0</v>
      </c>
      <c r="Q150" s="202">
        <v>0</v>
      </c>
      <c r="R150" s="202">
        <f t="shared" si="12"/>
        <v>0</v>
      </c>
      <c r="S150" s="202">
        <v>0</v>
      </c>
      <c r="T150" s="203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144</v>
      </c>
      <c r="AT150" s="204" t="s">
        <v>140</v>
      </c>
      <c r="AU150" s="204" t="s">
        <v>145</v>
      </c>
      <c r="AY150" s="14" t="s">
        <v>137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145</v>
      </c>
      <c r="BK150" s="205">
        <f t="shared" si="19"/>
        <v>0</v>
      </c>
      <c r="BL150" s="14" t="s">
        <v>144</v>
      </c>
      <c r="BM150" s="204" t="s">
        <v>924</v>
      </c>
    </row>
    <row r="151" spans="1:65" s="2" customFormat="1" ht="24.2" customHeight="1">
      <c r="A151" s="31"/>
      <c r="B151" s="32"/>
      <c r="C151" s="192" t="s">
        <v>221</v>
      </c>
      <c r="D151" s="192" t="s">
        <v>140</v>
      </c>
      <c r="E151" s="193" t="s">
        <v>233</v>
      </c>
      <c r="F151" s="194" t="s">
        <v>234</v>
      </c>
      <c r="G151" s="195" t="s">
        <v>219</v>
      </c>
      <c r="H151" s="196">
        <v>3.117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39</v>
      </c>
      <c r="O151" s="72"/>
      <c r="P151" s="202">
        <f t="shared" si="11"/>
        <v>0</v>
      </c>
      <c r="Q151" s="202">
        <v>0</v>
      </c>
      <c r="R151" s="202">
        <f t="shared" si="12"/>
        <v>0</v>
      </c>
      <c r="S151" s="202">
        <v>0</v>
      </c>
      <c r="T151" s="203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144</v>
      </c>
      <c r="AT151" s="204" t="s">
        <v>140</v>
      </c>
      <c r="AU151" s="204" t="s">
        <v>145</v>
      </c>
      <c r="AY151" s="14" t="s">
        <v>137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145</v>
      </c>
      <c r="BK151" s="205">
        <f t="shared" si="19"/>
        <v>0</v>
      </c>
      <c r="BL151" s="14" t="s">
        <v>144</v>
      </c>
      <c r="BM151" s="204" t="s">
        <v>925</v>
      </c>
    </row>
    <row r="152" spans="1:65" s="2" customFormat="1" ht="24.2" customHeight="1">
      <c r="A152" s="31"/>
      <c r="B152" s="32"/>
      <c r="C152" s="192" t="s">
        <v>225</v>
      </c>
      <c r="D152" s="192" t="s">
        <v>140</v>
      </c>
      <c r="E152" s="193" t="s">
        <v>237</v>
      </c>
      <c r="F152" s="194" t="s">
        <v>238</v>
      </c>
      <c r="G152" s="195" t="s">
        <v>219</v>
      </c>
      <c r="H152" s="196">
        <v>0.34599999999999997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39</v>
      </c>
      <c r="O152" s="72"/>
      <c r="P152" s="202">
        <f t="shared" si="11"/>
        <v>0</v>
      </c>
      <c r="Q152" s="202">
        <v>0</v>
      </c>
      <c r="R152" s="202">
        <f t="shared" si="12"/>
        <v>0</v>
      </c>
      <c r="S152" s="202">
        <v>0</v>
      </c>
      <c r="T152" s="20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144</v>
      </c>
      <c r="AT152" s="204" t="s">
        <v>140</v>
      </c>
      <c r="AU152" s="204" t="s">
        <v>145</v>
      </c>
      <c r="AY152" s="14" t="s">
        <v>137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145</v>
      </c>
      <c r="BK152" s="205">
        <f t="shared" si="19"/>
        <v>0</v>
      </c>
      <c r="BL152" s="14" t="s">
        <v>144</v>
      </c>
      <c r="BM152" s="204" t="s">
        <v>926</v>
      </c>
    </row>
    <row r="153" spans="1:65" s="12" customFormat="1" ht="22.9" customHeight="1">
      <c r="B153" s="176"/>
      <c r="C153" s="177"/>
      <c r="D153" s="178" t="s">
        <v>72</v>
      </c>
      <c r="E153" s="190" t="s">
        <v>240</v>
      </c>
      <c r="F153" s="190" t="s">
        <v>241</v>
      </c>
      <c r="G153" s="177"/>
      <c r="H153" s="177"/>
      <c r="I153" s="180"/>
      <c r="J153" s="191">
        <f>BK153</f>
        <v>0</v>
      </c>
      <c r="K153" s="177"/>
      <c r="L153" s="182"/>
      <c r="M153" s="183"/>
      <c r="N153" s="184"/>
      <c r="O153" s="184"/>
      <c r="P153" s="185">
        <f>P154</f>
        <v>0</v>
      </c>
      <c r="Q153" s="184"/>
      <c r="R153" s="185">
        <f>R154</f>
        <v>0</v>
      </c>
      <c r="S153" s="184"/>
      <c r="T153" s="186">
        <f>T154</f>
        <v>0</v>
      </c>
      <c r="AR153" s="187" t="s">
        <v>81</v>
      </c>
      <c r="AT153" s="188" t="s">
        <v>72</v>
      </c>
      <c r="AU153" s="188" t="s">
        <v>81</v>
      </c>
      <c r="AY153" s="187" t="s">
        <v>137</v>
      </c>
      <c r="BK153" s="189">
        <f>BK154</f>
        <v>0</v>
      </c>
    </row>
    <row r="154" spans="1:65" s="2" customFormat="1" ht="16.5" customHeight="1">
      <c r="A154" s="31"/>
      <c r="B154" s="32"/>
      <c r="C154" s="192" t="s">
        <v>7</v>
      </c>
      <c r="D154" s="192" t="s">
        <v>140</v>
      </c>
      <c r="E154" s="193" t="s">
        <v>243</v>
      </c>
      <c r="F154" s="194" t="s">
        <v>244</v>
      </c>
      <c r="G154" s="195" t="s">
        <v>219</v>
      </c>
      <c r="H154" s="196">
        <v>2.8410000000000002</v>
      </c>
      <c r="I154" s="197"/>
      <c r="J154" s="198">
        <f>ROUND(I154*H154,2)</f>
        <v>0</v>
      </c>
      <c r="K154" s="199"/>
      <c r="L154" s="36"/>
      <c r="M154" s="200" t="s">
        <v>1</v>
      </c>
      <c r="N154" s="201" t="s">
        <v>39</v>
      </c>
      <c r="O154" s="7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144</v>
      </c>
      <c r="AT154" s="204" t="s">
        <v>140</v>
      </c>
      <c r="AU154" s="204" t="s">
        <v>145</v>
      </c>
      <c r="AY154" s="14" t="s">
        <v>137</v>
      </c>
      <c r="BE154" s="205">
        <f>IF(N154="základná",J154,0)</f>
        <v>0</v>
      </c>
      <c r="BF154" s="205">
        <f>IF(N154="znížená",J154,0)</f>
        <v>0</v>
      </c>
      <c r="BG154" s="205">
        <f>IF(N154="zákl. prenesená",J154,0)</f>
        <v>0</v>
      </c>
      <c r="BH154" s="205">
        <f>IF(N154="zníž. prenesená",J154,0)</f>
        <v>0</v>
      </c>
      <c r="BI154" s="205">
        <f>IF(N154="nulová",J154,0)</f>
        <v>0</v>
      </c>
      <c r="BJ154" s="14" t="s">
        <v>145</v>
      </c>
      <c r="BK154" s="205">
        <f>ROUND(I154*H154,2)</f>
        <v>0</v>
      </c>
      <c r="BL154" s="14" t="s">
        <v>144</v>
      </c>
      <c r="BM154" s="204" t="s">
        <v>927</v>
      </c>
    </row>
    <row r="155" spans="1:65" s="12" customFormat="1" ht="25.9" customHeight="1">
      <c r="B155" s="176"/>
      <c r="C155" s="177"/>
      <c r="D155" s="178" t="s">
        <v>72</v>
      </c>
      <c r="E155" s="179" t="s">
        <v>246</v>
      </c>
      <c r="F155" s="179" t="s">
        <v>247</v>
      </c>
      <c r="G155" s="177"/>
      <c r="H155" s="177"/>
      <c r="I155" s="180"/>
      <c r="J155" s="181">
        <f>BK155</f>
        <v>0</v>
      </c>
      <c r="K155" s="177"/>
      <c r="L155" s="182"/>
      <c r="M155" s="183"/>
      <c r="N155" s="184"/>
      <c r="O155" s="184"/>
      <c r="P155" s="185">
        <f>P156+P161+P188+P193+P204+P210</f>
        <v>0</v>
      </c>
      <c r="Q155" s="184"/>
      <c r="R155" s="185">
        <f>R156+R161+R188+R193+R204+R210</f>
        <v>1.9623789999999999</v>
      </c>
      <c r="S155" s="184"/>
      <c r="T155" s="186">
        <f>T156+T161+T188+T193+T204+T210</f>
        <v>0.10205</v>
      </c>
      <c r="AR155" s="187" t="s">
        <v>145</v>
      </c>
      <c r="AT155" s="188" t="s">
        <v>72</v>
      </c>
      <c r="AU155" s="188" t="s">
        <v>73</v>
      </c>
      <c r="AY155" s="187" t="s">
        <v>137</v>
      </c>
      <c r="BK155" s="189">
        <f>BK156+BK161+BK188+BK193+BK204+BK210</f>
        <v>0</v>
      </c>
    </row>
    <row r="156" spans="1:65" s="12" customFormat="1" ht="22.9" customHeight="1">
      <c r="B156" s="176"/>
      <c r="C156" s="177"/>
      <c r="D156" s="178" t="s">
        <v>72</v>
      </c>
      <c r="E156" s="190" t="s">
        <v>290</v>
      </c>
      <c r="F156" s="190" t="s">
        <v>291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SUM(P157:P160)</f>
        <v>0</v>
      </c>
      <c r="Q156" s="184"/>
      <c r="R156" s="185">
        <f>SUM(R157:R160)</f>
        <v>5.0075200000000007E-2</v>
      </c>
      <c r="S156" s="184"/>
      <c r="T156" s="186">
        <f>SUM(T157:T160)</f>
        <v>0</v>
      </c>
      <c r="AR156" s="187" t="s">
        <v>145</v>
      </c>
      <c r="AT156" s="188" t="s">
        <v>72</v>
      </c>
      <c r="AU156" s="188" t="s">
        <v>81</v>
      </c>
      <c r="AY156" s="187" t="s">
        <v>137</v>
      </c>
      <c r="BK156" s="189">
        <f>SUM(BK157:BK160)</f>
        <v>0</v>
      </c>
    </row>
    <row r="157" spans="1:65" s="2" customFormat="1" ht="24.2" customHeight="1">
      <c r="A157" s="31"/>
      <c r="B157" s="32"/>
      <c r="C157" s="192" t="s">
        <v>232</v>
      </c>
      <c r="D157" s="192" t="s">
        <v>140</v>
      </c>
      <c r="E157" s="193" t="s">
        <v>643</v>
      </c>
      <c r="F157" s="194" t="s">
        <v>302</v>
      </c>
      <c r="G157" s="195" t="s">
        <v>268</v>
      </c>
      <c r="H157" s="196">
        <v>4</v>
      </c>
      <c r="I157" s="197"/>
      <c r="J157" s="198">
        <f>ROUND(I157*H157,2)</f>
        <v>0</v>
      </c>
      <c r="K157" s="199"/>
      <c r="L157" s="36"/>
      <c r="M157" s="200" t="s">
        <v>1</v>
      </c>
      <c r="N157" s="201" t="s">
        <v>39</v>
      </c>
      <c r="O157" s="72"/>
      <c r="P157" s="202">
        <f>O157*H157</f>
        <v>0</v>
      </c>
      <c r="Q157" s="202">
        <v>1.2160000000000001E-2</v>
      </c>
      <c r="R157" s="202">
        <f>Q157*H157</f>
        <v>4.8640000000000003E-2</v>
      </c>
      <c r="S157" s="202">
        <v>0</v>
      </c>
      <c r="T157" s="203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144</v>
      </c>
      <c r="AT157" s="204" t="s">
        <v>140</v>
      </c>
      <c r="AU157" s="204" t="s">
        <v>145</v>
      </c>
      <c r="AY157" s="14" t="s">
        <v>137</v>
      </c>
      <c r="BE157" s="205">
        <f>IF(N157="základná",J157,0)</f>
        <v>0</v>
      </c>
      <c r="BF157" s="205">
        <f>IF(N157="znížená",J157,0)</f>
        <v>0</v>
      </c>
      <c r="BG157" s="205">
        <f>IF(N157="zákl. prenesená",J157,0)</f>
        <v>0</v>
      </c>
      <c r="BH157" s="205">
        <f>IF(N157="zníž. prenesená",J157,0)</f>
        <v>0</v>
      </c>
      <c r="BI157" s="205">
        <f>IF(N157="nulová",J157,0)</f>
        <v>0</v>
      </c>
      <c r="BJ157" s="14" t="s">
        <v>145</v>
      </c>
      <c r="BK157" s="205">
        <f>ROUND(I157*H157,2)</f>
        <v>0</v>
      </c>
      <c r="BL157" s="14" t="s">
        <v>144</v>
      </c>
      <c r="BM157" s="204" t="s">
        <v>928</v>
      </c>
    </row>
    <row r="158" spans="1:65" s="2" customFormat="1" ht="24.2" customHeight="1">
      <c r="A158" s="31"/>
      <c r="B158" s="32"/>
      <c r="C158" s="192" t="s">
        <v>236</v>
      </c>
      <c r="D158" s="192" t="s">
        <v>140</v>
      </c>
      <c r="E158" s="193" t="s">
        <v>309</v>
      </c>
      <c r="F158" s="194" t="s">
        <v>310</v>
      </c>
      <c r="G158" s="195" t="s">
        <v>202</v>
      </c>
      <c r="H158" s="196">
        <v>5</v>
      </c>
      <c r="I158" s="197"/>
      <c r="J158" s="198">
        <f>ROUND(I158*H158,2)</f>
        <v>0</v>
      </c>
      <c r="K158" s="199"/>
      <c r="L158" s="36"/>
      <c r="M158" s="200" t="s">
        <v>1</v>
      </c>
      <c r="N158" s="201" t="s">
        <v>39</v>
      </c>
      <c r="O158" s="72"/>
      <c r="P158" s="202">
        <f>O158*H158</f>
        <v>0</v>
      </c>
      <c r="Q158" s="202">
        <v>3.7039999999999998E-5</v>
      </c>
      <c r="R158" s="202">
        <f>Q158*H158</f>
        <v>1.852E-4</v>
      </c>
      <c r="S158" s="202">
        <v>0</v>
      </c>
      <c r="T158" s="20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193</v>
      </c>
      <c r="AT158" s="204" t="s">
        <v>140</v>
      </c>
      <c r="AU158" s="204" t="s">
        <v>145</v>
      </c>
      <c r="AY158" s="14" t="s">
        <v>137</v>
      </c>
      <c r="BE158" s="205">
        <f>IF(N158="základná",J158,0)</f>
        <v>0</v>
      </c>
      <c r="BF158" s="205">
        <f>IF(N158="znížená",J158,0)</f>
        <v>0</v>
      </c>
      <c r="BG158" s="205">
        <f>IF(N158="zákl. prenesená",J158,0)</f>
        <v>0</v>
      </c>
      <c r="BH158" s="205">
        <f>IF(N158="zníž. prenesená",J158,0)</f>
        <v>0</v>
      </c>
      <c r="BI158" s="205">
        <f>IF(N158="nulová",J158,0)</f>
        <v>0</v>
      </c>
      <c r="BJ158" s="14" t="s">
        <v>145</v>
      </c>
      <c r="BK158" s="205">
        <f>ROUND(I158*H158,2)</f>
        <v>0</v>
      </c>
      <c r="BL158" s="14" t="s">
        <v>193</v>
      </c>
      <c r="BM158" s="204" t="s">
        <v>929</v>
      </c>
    </row>
    <row r="159" spans="1:65" s="2" customFormat="1" ht="24.2" customHeight="1">
      <c r="A159" s="31"/>
      <c r="B159" s="32"/>
      <c r="C159" s="206" t="s">
        <v>242</v>
      </c>
      <c r="D159" s="206" t="s">
        <v>147</v>
      </c>
      <c r="E159" s="207" t="s">
        <v>313</v>
      </c>
      <c r="F159" s="208" t="s">
        <v>314</v>
      </c>
      <c r="G159" s="209" t="s">
        <v>202</v>
      </c>
      <c r="H159" s="210">
        <v>5</v>
      </c>
      <c r="I159" s="211"/>
      <c r="J159" s="212">
        <f>ROUND(I159*H159,2)</f>
        <v>0</v>
      </c>
      <c r="K159" s="213"/>
      <c r="L159" s="214"/>
      <c r="M159" s="215" t="s">
        <v>1</v>
      </c>
      <c r="N159" s="216" t="s">
        <v>39</v>
      </c>
      <c r="O159" s="72"/>
      <c r="P159" s="202">
        <f>O159*H159</f>
        <v>0</v>
      </c>
      <c r="Q159" s="202">
        <v>2.5000000000000001E-4</v>
      </c>
      <c r="R159" s="202">
        <f>Q159*H159</f>
        <v>1.25E-3</v>
      </c>
      <c r="S159" s="202">
        <v>0</v>
      </c>
      <c r="T159" s="203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281</v>
      </c>
      <c r="AT159" s="204" t="s">
        <v>147</v>
      </c>
      <c r="AU159" s="204" t="s">
        <v>145</v>
      </c>
      <c r="AY159" s="14" t="s">
        <v>137</v>
      </c>
      <c r="BE159" s="205">
        <f>IF(N159="základná",J159,0)</f>
        <v>0</v>
      </c>
      <c r="BF159" s="205">
        <f>IF(N159="znížená",J159,0)</f>
        <v>0</v>
      </c>
      <c r="BG159" s="205">
        <f>IF(N159="zákl. prenesená",J159,0)</f>
        <v>0</v>
      </c>
      <c r="BH159" s="205">
        <f>IF(N159="zníž. prenesená",J159,0)</f>
        <v>0</v>
      </c>
      <c r="BI159" s="205">
        <f>IF(N159="nulová",J159,0)</f>
        <v>0</v>
      </c>
      <c r="BJ159" s="14" t="s">
        <v>145</v>
      </c>
      <c r="BK159" s="205">
        <f>ROUND(I159*H159,2)</f>
        <v>0</v>
      </c>
      <c r="BL159" s="14" t="s">
        <v>193</v>
      </c>
      <c r="BM159" s="204" t="s">
        <v>930</v>
      </c>
    </row>
    <row r="160" spans="1:65" s="2" customFormat="1" ht="24.2" customHeight="1">
      <c r="A160" s="31"/>
      <c r="B160" s="32"/>
      <c r="C160" s="192" t="s">
        <v>250</v>
      </c>
      <c r="D160" s="192" t="s">
        <v>140</v>
      </c>
      <c r="E160" s="193" t="s">
        <v>317</v>
      </c>
      <c r="F160" s="194" t="s">
        <v>318</v>
      </c>
      <c r="G160" s="195" t="s">
        <v>261</v>
      </c>
      <c r="H160" s="217"/>
      <c r="I160" s="197"/>
      <c r="J160" s="198">
        <f>ROUND(I160*H160,2)</f>
        <v>0</v>
      </c>
      <c r="K160" s="199"/>
      <c r="L160" s="36"/>
      <c r="M160" s="200" t="s">
        <v>1</v>
      </c>
      <c r="N160" s="201" t="s">
        <v>39</v>
      </c>
      <c r="O160" s="72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193</v>
      </c>
      <c r="AT160" s="204" t="s">
        <v>140</v>
      </c>
      <c r="AU160" s="204" t="s">
        <v>145</v>
      </c>
      <c r="AY160" s="14" t="s">
        <v>137</v>
      </c>
      <c r="BE160" s="205">
        <f>IF(N160="základná",J160,0)</f>
        <v>0</v>
      </c>
      <c r="BF160" s="205">
        <f>IF(N160="znížená",J160,0)</f>
        <v>0</v>
      </c>
      <c r="BG160" s="205">
        <f>IF(N160="zákl. prenesená",J160,0)</f>
        <v>0</v>
      </c>
      <c r="BH160" s="205">
        <f>IF(N160="zníž. prenesená",J160,0)</f>
        <v>0</v>
      </c>
      <c r="BI160" s="205">
        <f>IF(N160="nulová",J160,0)</f>
        <v>0</v>
      </c>
      <c r="BJ160" s="14" t="s">
        <v>145</v>
      </c>
      <c r="BK160" s="205">
        <f>ROUND(I160*H160,2)</f>
        <v>0</v>
      </c>
      <c r="BL160" s="14" t="s">
        <v>193</v>
      </c>
      <c r="BM160" s="204" t="s">
        <v>931</v>
      </c>
    </row>
    <row r="161" spans="1:65" s="12" customFormat="1" ht="22.9" customHeight="1">
      <c r="B161" s="176"/>
      <c r="C161" s="177"/>
      <c r="D161" s="178" t="s">
        <v>72</v>
      </c>
      <c r="E161" s="190" t="s">
        <v>320</v>
      </c>
      <c r="F161" s="190" t="s">
        <v>321</v>
      </c>
      <c r="G161" s="177"/>
      <c r="H161" s="177"/>
      <c r="I161" s="180"/>
      <c r="J161" s="191">
        <f>BK161</f>
        <v>0</v>
      </c>
      <c r="K161" s="177"/>
      <c r="L161" s="182"/>
      <c r="M161" s="183"/>
      <c r="N161" s="184"/>
      <c r="O161" s="184"/>
      <c r="P161" s="185">
        <f>SUM(P162:P187)</f>
        <v>0</v>
      </c>
      <c r="Q161" s="184"/>
      <c r="R161" s="185">
        <f>SUM(R162:R187)</f>
        <v>0.11646079999999999</v>
      </c>
      <c r="S161" s="184"/>
      <c r="T161" s="186">
        <f>SUM(T162:T187)</f>
        <v>0.10205</v>
      </c>
      <c r="AR161" s="187" t="s">
        <v>145</v>
      </c>
      <c r="AT161" s="188" t="s">
        <v>72</v>
      </c>
      <c r="AU161" s="188" t="s">
        <v>81</v>
      </c>
      <c r="AY161" s="187" t="s">
        <v>137</v>
      </c>
      <c r="BK161" s="189">
        <f>SUM(BK162:BK187)</f>
        <v>0</v>
      </c>
    </row>
    <row r="162" spans="1:65" s="2" customFormat="1" ht="24.2" customHeight="1">
      <c r="A162" s="31"/>
      <c r="B162" s="32"/>
      <c r="C162" s="192" t="s">
        <v>254</v>
      </c>
      <c r="D162" s="192" t="s">
        <v>140</v>
      </c>
      <c r="E162" s="193" t="s">
        <v>323</v>
      </c>
      <c r="F162" s="194" t="s">
        <v>324</v>
      </c>
      <c r="G162" s="195" t="s">
        <v>325</v>
      </c>
      <c r="H162" s="196">
        <v>2</v>
      </c>
      <c r="I162" s="197"/>
      <c r="J162" s="198">
        <f t="shared" ref="J162:J187" si="20">ROUND(I162*H162,2)</f>
        <v>0</v>
      </c>
      <c r="K162" s="199"/>
      <c r="L162" s="36"/>
      <c r="M162" s="200" t="s">
        <v>1</v>
      </c>
      <c r="N162" s="201" t="s">
        <v>39</v>
      </c>
      <c r="O162" s="72"/>
      <c r="P162" s="202">
        <f t="shared" ref="P162:P187" si="21">O162*H162</f>
        <v>0</v>
      </c>
      <c r="Q162" s="202">
        <v>0</v>
      </c>
      <c r="R162" s="202">
        <f t="shared" ref="R162:R187" si="22">Q162*H162</f>
        <v>0</v>
      </c>
      <c r="S162" s="202">
        <v>1.933E-2</v>
      </c>
      <c r="T162" s="203">
        <f t="shared" ref="T162:T187" si="23">S162*H162</f>
        <v>3.866E-2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4" t="s">
        <v>193</v>
      </c>
      <c r="AT162" s="204" t="s">
        <v>140</v>
      </c>
      <c r="AU162" s="204" t="s">
        <v>145</v>
      </c>
      <c r="AY162" s="14" t="s">
        <v>137</v>
      </c>
      <c r="BE162" s="205">
        <f t="shared" ref="BE162:BE187" si="24">IF(N162="základná",J162,0)</f>
        <v>0</v>
      </c>
      <c r="BF162" s="205">
        <f t="shared" ref="BF162:BF187" si="25">IF(N162="znížená",J162,0)</f>
        <v>0</v>
      </c>
      <c r="BG162" s="205">
        <f t="shared" ref="BG162:BG187" si="26">IF(N162="zákl. prenesená",J162,0)</f>
        <v>0</v>
      </c>
      <c r="BH162" s="205">
        <f t="shared" ref="BH162:BH187" si="27">IF(N162="zníž. prenesená",J162,0)</f>
        <v>0</v>
      </c>
      <c r="BI162" s="205">
        <f t="shared" ref="BI162:BI187" si="28">IF(N162="nulová",J162,0)</f>
        <v>0</v>
      </c>
      <c r="BJ162" s="14" t="s">
        <v>145</v>
      </c>
      <c r="BK162" s="205">
        <f t="shared" ref="BK162:BK187" si="29">ROUND(I162*H162,2)</f>
        <v>0</v>
      </c>
      <c r="BL162" s="14" t="s">
        <v>193</v>
      </c>
      <c r="BM162" s="204" t="s">
        <v>932</v>
      </c>
    </row>
    <row r="163" spans="1:65" s="2" customFormat="1" ht="24.2" customHeight="1">
      <c r="A163" s="31"/>
      <c r="B163" s="32"/>
      <c r="C163" s="192" t="s">
        <v>258</v>
      </c>
      <c r="D163" s="192" t="s">
        <v>140</v>
      </c>
      <c r="E163" s="193" t="s">
        <v>653</v>
      </c>
      <c r="F163" s="194" t="s">
        <v>654</v>
      </c>
      <c r="G163" s="195" t="s">
        <v>202</v>
      </c>
      <c r="H163" s="196">
        <v>2</v>
      </c>
      <c r="I163" s="197"/>
      <c r="J163" s="198">
        <f t="shared" si="20"/>
        <v>0</v>
      </c>
      <c r="K163" s="199"/>
      <c r="L163" s="36"/>
      <c r="M163" s="200" t="s">
        <v>1</v>
      </c>
      <c r="N163" s="201" t="s">
        <v>39</v>
      </c>
      <c r="O163" s="72"/>
      <c r="P163" s="202">
        <f t="shared" si="21"/>
        <v>0</v>
      </c>
      <c r="Q163" s="202">
        <v>2.8420000000000002E-4</v>
      </c>
      <c r="R163" s="202">
        <f t="shared" si="22"/>
        <v>5.6840000000000005E-4</v>
      </c>
      <c r="S163" s="202">
        <v>0</v>
      </c>
      <c r="T163" s="203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4" t="s">
        <v>193</v>
      </c>
      <c r="AT163" s="204" t="s">
        <v>140</v>
      </c>
      <c r="AU163" s="204" t="s">
        <v>145</v>
      </c>
      <c r="AY163" s="14" t="s">
        <v>137</v>
      </c>
      <c r="BE163" s="205">
        <f t="shared" si="24"/>
        <v>0</v>
      </c>
      <c r="BF163" s="205">
        <f t="shared" si="25"/>
        <v>0</v>
      </c>
      <c r="BG163" s="205">
        <f t="shared" si="26"/>
        <v>0</v>
      </c>
      <c r="BH163" s="205">
        <f t="shared" si="27"/>
        <v>0</v>
      </c>
      <c r="BI163" s="205">
        <f t="shared" si="28"/>
        <v>0</v>
      </c>
      <c r="BJ163" s="14" t="s">
        <v>145</v>
      </c>
      <c r="BK163" s="205">
        <f t="shared" si="29"/>
        <v>0</v>
      </c>
      <c r="BL163" s="14" t="s">
        <v>193</v>
      </c>
      <c r="BM163" s="204" t="s">
        <v>933</v>
      </c>
    </row>
    <row r="164" spans="1:65" s="2" customFormat="1" ht="24.2" customHeight="1">
      <c r="A164" s="31"/>
      <c r="B164" s="32"/>
      <c r="C164" s="206" t="s">
        <v>265</v>
      </c>
      <c r="D164" s="206" t="s">
        <v>147</v>
      </c>
      <c r="E164" s="207" t="s">
        <v>656</v>
      </c>
      <c r="F164" s="208" t="s">
        <v>657</v>
      </c>
      <c r="G164" s="209" t="s">
        <v>202</v>
      </c>
      <c r="H164" s="210">
        <v>2</v>
      </c>
      <c r="I164" s="211"/>
      <c r="J164" s="212">
        <f t="shared" si="20"/>
        <v>0</v>
      </c>
      <c r="K164" s="213"/>
      <c r="L164" s="214"/>
      <c r="M164" s="215" t="s">
        <v>1</v>
      </c>
      <c r="N164" s="216" t="s">
        <v>39</v>
      </c>
      <c r="O164" s="72"/>
      <c r="P164" s="202">
        <f t="shared" si="21"/>
        <v>0</v>
      </c>
      <c r="Q164" s="202">
        <v>2.5499999999999998E-2</v>
      </c>
      <c r="R164" s="202">
        <f t="shared" si="22"/>
        <v>5.0999999999999997E-2</v>
      </c>
      <c r="S164" s="202">
        <v>0</v>
      </c>
      <c r="T164" s="203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4" t="s">
        <v>281</v>
      </c>
      <c r="AT164" s="204" t="s">
        <v>147</v>
      </c>
      <c r="AU164" s="204" t="s">
        <v>145</v>
      </c>
      <c r="AY164" s="14" t="s">
        <v>137</v>
      </c>
      <c r="BE164" s="205">
        <f t="shared" si="24"/>
        <v>0</v>
      </c>
      <c r="BF164" s="205">
        <f t="shared" si="25"/>
        <v>0</v>
      </c>
      <c r="BG164" s="205">
        <f t="shared" si="26"/>
        <v>0</v>
      </c>
      <c r="BH164" s="205">
        <f t="shared" si="27"/>
        <v>0</v>
      </c>
      <c r="BI164" s="205">
        <f t="shared" si="28"/>
        <v>0</v>
      </c>
      <c r="BJ164" s="14" t="s">
        <v>145</v>
      </c>
      <c r="BK164" s="205">
        <f t="shared" si="29"/>
        <v>0</v>
      </c>
      <c r="BL164" s="14" t="s">
        <v>193</v>
      </c>
      <c r="BM164" s="204" t="s">
        <v>934</v>
      </c>
    </row>
    <row r="165" spans="1:65" s="2" customFormat="1" ht="24.2" customHeight="1">
      <c r="A165" s="31"/>
      <c r="B165" s="32"/>
      <c r="C165" s="192" t="s">
        <v>270</v>
      </c>
      <c r="D165" s="192" t="s">
        <v>140</v>
      </c>
      <c r="E165" s="193" t="s">
        <v>372</v>
      </c>
      <c r="F165" s="194" t="s">
        <v>373</v>
      </c>
      <c r="G165" s="195" t="s">
        <v>325</v>
      </c>
      <c r="H165" s="196">
        <v>2</v>
      </c>
      <c r="I165" s="197"/>
      <c r="J165" s="198">
        <f t="shared" si="20"/>
        <v>0</v>
      </c>
      <c r="K165" s="199"/>
      <c r="L165" s="36"/>
      <c r="M165" s="200" t="s">
        <v>1</v>
      </c>
      <c r="N165" s="201" t="s">
        <v>39</v>
      </c>
      <c r="O165" s="72"/>
      <c r="P165" s="202">
        <f t="shared" si="21"/>
        <v>0</v>
      </c>
      <c r="Q165" s="202">
        <v>0</v>
      </c>
      <c r="R165" s="202">
        <f t="shared" si="22"/>
        <v>0</v>
      </c>
      <c r="S165" s="202">
        <v>1.9460000000000002E-2</v>
      </c>
      <c r="T165" s="203">
        <f t="shared" si="23"/>
        <v>3.8920000000000003E-2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193</v>
      </c>
      <c r="AT165" s="204" t="s">
        <v>140</v>
      </c>
      <c r="AU165" s="204" t="s">
        <v>145</v>
      </c>
      <c r="AY165" s="14" t="s">
        <v>137</v>
      </c>
      <c r="BE165" s="205">
        <f t="shared" si="24"/>
        <v>0</v>
      </c>
      <c r="BF165" s="205">
        <f t="shared" si="25"/>
        <v>0</v>
      </c>
      <c r="BG165" s="205">
        <f t="shared" si="26"/>
        <v>0</v>
      </c>
      <c r="BH165" s="205">
        <f t="shared" si="27"/>
        <v>0</v>
      </c>
      <c r="BI165" s="205">
        <f t="shared" si="28"/>
        <v>0</v>
      </c>
      <c r="BJ165" s="14" t="s">
        <v>145</v>
      </c>
      <c r="BK165" s="205">
        <f t="shared" si="29"/>
        <v>0</v>
      </c>
      <c r="BL165" s="14" t="s">
        <v>193</v>
      </c>
      <c r="BM165" s="204" t="s">
        <v>935</v>
      </c>
    </row>
    <row r="166" spans="1:65" s="2" customFormat="1" ht="24.2" customHeight="1">
      <c r="A166" s="31"/>
      <c r="B166" s="32"/>
      <c r="C166" s="192" t="s">
        <v>274</v>
      </c>
      <c r="D166" s="192" t="s">
        <v>140</v>
      </c>
      <c r="E166" s="193" t="s">
        <v>668</v>
      </c>
      <c r="F166" s="194" t="s">
        <v>669</v>
      </c>
      <c r="G166" s="195" t="s">
        <v>202</v>
      </c>
      <c r="H166" s="196">
        <v>2</v>
      </c>
      <c r="I166" s="197"/>
      <c r="J166" s="198">
        <f t="shared" si="20"/>
        <v>0</v>
      </c>
      <c r="K166" s="199"/>
      <c r="L166" s="36"/>
      <c r="M166" s="200" t="s">
        <v>1</v>
      </c>
      <c r="N166" s="201" t="s">
        <v>39</v>
      </c>
      <c r="O166" s="72"/>
      <c r="P166" s="202">
        <f t="shared" si="21"/>
        <v>0</v>
      </c>
      <c r="Q166" s="202">
        <v>2.3019999999999998E-3</v>
      </c>
      <c r="R166" s="202">
        <f t="shared" si="22"/>
        <v>4.6039999999999996E-3</v>
      </c>
      <c r="S166" s="202">
        <v>0</v>
      </c>
      <c r="T166" s="203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193</v>
      </c>
      <c r="AT166" s="204" t="s">
        <v>140</v>
      </c>
      <c r="AU166" s="204" t="s">
        <v>145</v>
      </c>
      <c r="AY166" s="14" t="s">
        <v>137</v>
      </c>
      <c r="BE166" s="205">
        <f t="shared" si="24"/>
        <v>0</v>
      </c>
      <c r="BF166" s="205">
        <f t="shared" si="25"/>
        <v>0</v>
      </c>
      <c r="BG166" s="205">
        <f t="shared" si="26"/>
        <v>0</v>
      </c>
      <c r="BH166" s="205">
        <f t="shared" si="27"/>
        <v>0</v>
      </c>
      <c r="BI166" s="205">
        <f t="shared" si="28"/>
        <v>0</v>
      </c>
      <c r="BJ166" s="14" t="s">
        <v>145</v>
      </c>
      <c r="BK166" s="205">
        <f t="shared" si="29"/>
        <v>0</v>
      </c>
      <c r="BL166" s="14" t="s">
        <v>193</v>
      </c>
      <c r="BM166" s="204" t="s">
        <v>936</v>
      </c>
    </row>
    <row r="167" spans="1:65" s="2" customFormat="1" ht="16.5" customHeight="1">
      <c r="A167" s="31"/>
      <c r="B167" s="32"/>
      <c r="C167" s="206" t="s">
        <v>278</v>
      </c>
      <c r="D167" s="206" t="s">
        <v>147</v>
      </c>
      <c r="E167" s="207" t="s">
        <v>671</v>
      </c>
      <c r="F167" s="208" t="s">
        <v>672</v>
      </c>
      <c r="G167" s="209" t="s">
        <v>202</v>
      </c>
      <c r="H167" s="210">
        <v>2</v>
      </c>
      <c r="I167" s="211"/>
      <c r="J167" s="212">
        <f t="shared" si="20"/>
        <v>0</v>
      </c>
      <c r="K167" s="213"/>
      <c r="L167" s="214"/>
      <c r="M167" s="215" t="s">
        <v>1</v>
      </c>
      <c r="N167" s="216" t="s">
        <v>39</v>
      </c>
      <c r="O167" s="72"/>
      <c r="P167" s="202">
        <f t="shared" si="21"/>
        <v>0</v>
      </c>
      <c r="Q167" s="202">
        <v>1.41E-2</v>
      </c>
      <c r="R167" s="202">
        <f t="shared" si="22"/>
        <v>2.8199999999999999E-2</v>
      </c>
      <c r="S167" s="202">
        <v>0</v>
      </c>
      <c r="T167" s="203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4" t="s">
        <v>281</v>
      </c>
      <c r="AT167" s="204" t="s">
        <v>147</v>
      </c>
      <c r="AU167" s="204" t="s">
        <v>145</v>
      </c>
      <c r="AY167" s="14" t="s">
        <v>137</v>
      </c>
      <c r="BE167" s="205">
        <f t="shared" si="24"/>
        <v>0</v>
      </c>
      <c r="BF167" s="205">
        <f t="shared" si="25"/>
        <v>0</v>
      </c>
      <c r="BG167" s="205">
        <f t="shared" si="26"/>
        <v>0</v>
      </c>
      <c r="BH167" s="205">
        <f t="shared" si="27"/>
        <v>0</v>
      </c>
      <c r="BI167" s="205">
        <f t="shared" si="28"/>
        <v>0</v>
      </c>
      <c r="BJ167" s="14" t="s">
        <v>145</v>
      </c>
      <c r="BK167" s="205">
        <f t="shared" si="29"/>
        <v>0</v>
      </c>
      <c r="BL167" s="14" t="s">
        <v>193</v>
      </c>
      <c r="BM167" s="204" t="s">
        <v>937</v>
      </c>
    </row>
    <row r="168" spans="1:65" s="2" customFormat="1" ht="16.5" customHeight="1">
      <c r="A168" s="31"/>
      <c r="B168" s="32"/>
      <c r="C168" s="192" t="s">
        <v>283</v>
      </c>
      <c r="D168" s="192" t="s">
        <v>140</v>
      </c>
      <c r="E168" s="193" t="s">
        <v>396</v>
      </c>
      <c r="F168" s="194" t="s">
        <v>397</v>
      </c>
      <c r="G168" s="195" t="s">
        <v>202</v>
      </c>
      <c r="H168" s="196">
        <v>2</v>
      </c>
      <c r="I168" s="197"/>
      <c r="J168" s="198">
        <f t="shared" si="20"/>
        <v>0</v>
      </c>
      <c r="K168" s="199"/>
      <c r="L168" s="36"/>
      <c r="M168" s="200" t="s">
        <v>1</v>
      </c>
      <c r="N168" s="201" t="s">
        <v>39</v>
      </c>
      <c r="O168" s="72"/>
      <c r="P168" s="202">
        <f t="shared" si="21"/>
        <v>0</v>
      </c>
      <c r="Q168" s="202">
        <v>0</v>
      </c>
      <c r="R168" s="202">
        <f t="shared" si="22"/>
        <v>0</v>
      </c>
      <c r="S168" s="202">
        <v>0</v>
      </c>
      <c r="T168" s="203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193</v>
      </c>
      <c r="AT168" s="204" t="s">
        <v>140</v>
      </c>
      <c r="AU168" s="204" t="s">
        <v>145</v>
      </c>
      <c r="AY168" s="14" t="s">
        <v>137</v>
      </c>
      <c r="BE168" s="205">
        <f t="shared" si="24"/>
        <v>0</v>
      </c>
      <c r="BF168" s="205">
        <f t="shared" si="25"/>
        <v>0</v>
      </c>
      <c r="BG168" s="205">
        <f t="shared" si="26"/>
        <v>0</v>
      </c>
      <c r="BH168" s="205">
        <f t="shared" si="27"/>
        <v>0</v>
      </c>
      <c r="BI168" s="205">
        <f t="shared" si="28"/>
        <v>0</v>
      </c>
      <c r="BJ168" s="14" t="s">
        <v>145</v>
      </c>
      <c r="BK168" s="205">
        <f t="shared" si="29"/>
        <v>0</v>
      </c>
      <c r="BL168" s="14" t="s">
        <v>193</v>
      </c>
      <c r="BM168" s="204" t="s">
        <v>938</v>
      </c>
    </row>
    <row r="169" spans="1:65" s="2" customFormat="1" ht="16.5" customHeight="1">
      <c r="A169" s="31"/>
      <c r="B169" s="32"/>
      <c r="C169" s="206" t="s">
        <v>281</v>
      </c>
      <c r="D169" s="206" t="s">
        <v>147</v>
      </c>
      <c r="E169" s="207" t="s">
        <v>400</v>
      </c>
      <c r="F169" s="208" t="s">
        <v>401</v>
      </c>
      <c r="G169" s="209" t="s">
        <v>202</v>
      </c>
      <c r="H169" s="210">
        <v>2</v>
      </c>
      <c r="I169" s="211"/>
      <c r="J169" s="212">
        <f t="shared" si="20"/>
        <v>0</v>
      </c>
      <c r="K169" s="213"/>
      <c r="L169" s="214"/>
      <c r="M169" s="215" t="s">
        <v>1</v>
      </c>
      <c r="N169" s="216" t="s">
        <v>39</v>
      </c>
      <c r="O169" s="72"/>
      <c r="P169" s="202">
        <f t="shared" si="21"/>
        <v>0</v>
      </c>
      <c r="Q169" s="202">
        <v>2E-3</v>
      </c>
      <c r="R169" s="202">
        <f t="shared" si="22"/>
        <v>4.0000000000000001E-3</v>
      </c>
      <c r="S169" s="202">
        <v>0</v>
      </c>
      <c r="T169" s="203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281</v>
      </c>
      <c r="AT169" s="204" t="s">
        <v>147</v>
      </c>
      <c r="AU169" s="204" t="s">
        <v>145</v>
      </c>
      <c r="AY169" s="14" t="s">
        <v>137</v>
      </c>
      <c r="BE169" s="205">
        <f t="shared" si="24"/>
        <v>0</v>
      </c>
      <c r="BF169" s="205">
        <f t="shared" si="25"/>
        <v>0</v>
      </c>
      <c r="BG169" s="205">
        <f t="shared" si="26"/>
        <v>0</v>
      </c>
      <c r="BH169" s="205">
        <f t="shared" si="27"/>
        <v>0</v>
      </c>
      <c r="BI169" s="205">
        <f t="shared" si="28"/>
        <v>0</v>
      </c>
      <c r="BJ169" s="14" t="s">
        <v>145</v>
      </c>
      <c r="BK169" s="205">
        <f t="shared" si="29"/>
        <v>0</v>
      </c>
      <c r="BL169" s="14" t="s">
        <v>193</v>
      </c>
      <c r="BM169" s="204" t="s">
        <v>939</v>
      </c>
    </row>
    <row r="170" spans="1:65" s="2" customFormat="1" ht="24.2" customHeight="1">
      <c r="A170" s="31"/>
      <c r="B170" s="32"/>
      <c r="C170" s="192" t="s">
        <v>292</v>
      </c>
      <c r="D170" s="192" t="s">
        <v>140</v>
      </c>
      <c r="E170" s="193" t="s">
        <v>404</v>
      </c>
      <c r="F170" s="194" t="s">
        <v>405</v>
      </c>
      <c r="G170" s="195" t="s">
        <v>202</v>
      </c>
      <c r="H170" s="196">
        <v>14</v>
      </c>
      <c r="I170" s="197"/>
      <c r="J170" s="198">
        <f t="shared" si="20"/>
        <v>0</v>
      </c>
      <c r="K170" s="199"/>
      <c r="L170" s="36"/>
      <c r="M170" s="200" t="s">
        <v>1</v>
      </c>
      <c r="N170" s="201" t="s">
        <v>39</v>
      </c>
      <c r="O170" s="72"/>
      <c r="P170" s="202">
        <f t="shared" si="21"/>
        <v>0</v>
      </c>
      <c r="Q170" s="202">
        <v>0</v>
      </c>
      <c r="R170" s="202">
        <f t="shared" si="22"/>
        <v>0</v>
      </c>
      <c r="S170" s="202">
        <v>0</v>
      </c>
      <c r="T170" s="203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4" t="s">
        <v>193</v>
      </c>
      <c r="AT170" s="204" t="s">
        <v>140</v>
      </c>
      <c r="AU170" s="204" t="s">
        <v>145</v>
      </c>
      <c r="AY170" s="14" t="s">
        <v>137</v>
      </c>
      <c r="BE170" s="205">
        <f t="shared" si="24"/>
        <v>0</v>
      </c>
      <c r="BF170" s="205">
        <f t="shared" si="25"/>
        <v>0</v>
      </c>
      <c r="BG170" s="205">
        <f t="shared" si="26"/>
        <v>0</v>
      </c>
      <c r="BH170" s="205">
        <f t="shared" si="27"/>
        <v>0</v>
      </c>
      <c r="BI170" s="205">
        <f t="shared" si="28"/>
        <v>0</v>
      </c>
      <c r="BJ170" s="14" t="s">
        <v>145</v>
      </c>
      <c r="BK170" s="205">
        <f t="shared" si="29"/>
        <v>0</v>
      </c>
      <c r="BL170" s="14" t="s">
        <v>193</v>
      </c>
      <c r="BM170" s="204" t="s">
        <v>940</v>
      </c>
    </row>
    <row r="171" spans="1:65" s="2" customFormat="1" ht="16.5" customHeight="1">
      <c r="A171" s="31"/>
      <c r="B171" s="32"/>
      <c r="C171" s="206" t="s">
        <v>296</v>
      </c>
      <c r="D171" s="206" t="s">
        <v>147</v>
      </c>
      <c r="E171" s="207" t="s">
        <v>408</v>
      </c>
      <c r="F171" s="208" t="s">
        <v>409</v>
      </c>
      <c r="G171" s="209" t="s">
        <v>202</v>
      </c>
      <c r="H171" s="210">
        <v>2</v>
      </c>
      <c r="I171" s="211"/>
      <c r="J171" s="212">
        <f t="shared" si="20"/>
        <v>0</v>
      </c>
      <c r="K171" s="213"/>
      <c r="L171" s="214"/>
      <c r="M171" s="215" t="s">
        <v>1</v>
      </c>
      <c r="N171" s="216" t="s">
        <v>39</v>
      </c>
      <c r="O171" s="72"/>
      <c r="P171" s="202">
        <f t="shared" si="21"/>
        <v>0</v>
      </c>
      <c r="Q171" s="202">
        <v>1.9599999999999999E-3</v>
      </c>
      <c r="R171" s="202">
        <f t="shared" si="22"/>
        <v>3.9199999999999999E-3</v>
      </c>
      <c r="S171" s="202">
        <v>0</v>
      </c>
      <c r="T171" s="203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281</v>
      </c>
      <c r="AT171" s="204" t="s">
        <v>147</v>
      </c>
      <c r="AU171" s="204" t="s">
        <v>145</v>
      </c>
      <c r="AY171" s="14" t="s">
        <v>137</v>
      </c>
      <c r="BE171" s="205">
        <f t="shared" si="24"/>
        <v>0</v>
      </c>
      <c r="BF171" s="205">
        <f t="shared" si="25"/>
        <v>0</v>
      </c>
      <c r="BG171" s="205">
        <f t="shared" si="26"/>
        <v>0</v>
      </c>
      <c r="BH171" s="205">
        <f t="shared" si="27"/>
        <v>0</v>
      </c>
      <c r="BI171" s="205">
        <f t="shared" si="28"/>
        <v>0</v>
      </c>
      <c r="BJ171" s="14" t="s">
        <v>145</v>
      </c>
      <c r="BK171" s="205">
        <f t="shared" si="29"/>
        <v>0</v>
      </c>
      <c r="BL171" s="14" t="s">
        <v>193</v>
      </c>
      <c r="BM171" s="204" t="s">
        <v>941</v>
      </c>
    </row>
    <row r="172" spans="1:65" s="2" customFormat="1" ht="24.2" customHeight="1">
      <c r="A172" s="31"/>
      <c r="B172" s="32"/>
      <c r="C172" s="206" t="s">
        <v>300</v>
      </c>
      <c r="D172" s="206" t="s">
        <v>147</v>
      </c>
      <c r="E172" s="207" t="s">
        <v>412</v>
      </c>
      <c r="F172" s="208" t="s">
        <v>413</v>
      </c>
      <c r="G172" s="209" t="s">
        <v>202</v>
      </c>
      <c r="H172" s="210">
        <v>2</v>
      </c>
      <c r="I172" s="211"/>
      <c r="J172" s="212">
        <f t="shared" si="20"/>
        <v>0</v>
      </c>
      <c r="K172" s="213"/>
      <c r="L172" s="214"/>
      <c r="M172" s="215" t="s">
        <v>1</v>
      </c>
      <c r="N172" s="216" t="s">
        <v>39</v>
      </c>
      <c r="O172" s="72"/>
      <c r="P172" s="202">
        <f t="shared" si="21"/>
        <v>0</v>
      </c>
      <c r="Q172" s="202">
        <v>2E-3</v>
      </c>
      <c r="R172" s="202">
        <f t="shared" si="22"/>
        <v>4.0000000000000001E-3</v>
      </c>
      <c r="S172" s="202">
        <v>0</v>
      </c>
      <c r="T172" s="203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4" t="s">
        <v>281</v>
      </c>
      <c r="AT172" s="204" t="s">
        <v>147</v>
      </c>
      <c r="AU172" s="204" t="s">
        <v>145</v>
      </c>
      <c r="AY172" s="14" t="s">
        <v>137</v>
      </c>
      <c r="BE172" s="205">
        <f t="shared" si="24"/>
        <v>0</v>
      </c>
      <c r="BF172" s="205">
        <f t="shared" si="25"/>
        <v>0</v>
      </c>
      <c r="BG172" s="205">
        <f t="shared" si="26"/>
        <v>0</v>
      </c>
      <c r="BH172" s="205">
        <f t="shared" si="27"/>
        <v>0</v>
      </c>
      <c r="BI172" s="205">
        <f t="shared" si="28"/>
        <v>0</v>
      </c>
      <c r="BJ172" s="14" t="s">
        <v>145</v>
      </c>
      <c r="BK172" s="205">
        <f t="shared" si="29"/>
        <v>0</v>
      </c>
      <c r="BL172" s="14" t="s">
        <v>193</v>
      </c>
      <c r="BM172" s="204" t="s">
        <v>942</v>
      </c>
    </row>
    <row r="173" spans="1:65" s="2" customFormat="1" ht="24.2" customHeight="1">
      <c r="A173" s="31"/>
      <c r="B173" s="32"/>
      <c r="C173" s="206" t="s">
        <v>304</v>
      </c>
      <c r="D173" s="206" t="s">
        <v>147</v>
      </c>
      <c r="E173" s="207" t="s">
        <v>416</v>
      </c>
      <c r="F173" s="208" t="s">
        <v>417</v>
      </c>
      <c r="G173" s="209" t="s">
        <v>202</v>
      </c>
      <c r="H173" s="210">
        <v>2</v>
      </c>
      <c r="I173" s="211"/>
      <c r="J173" s="212">
        <f t="shared" si="20"/>
        <v>0</v>
      </c>
      <c r="K173" s="213"/>
      <c r="L173" s="214"/>
      <c r="M173" s="215" t="s">
        <v>1</v>
      </c>
      <c r="N173" s="216" t="s">
        <v>39</v>
      </c>
      <c r="O173" s="72"/>
      <c r="P173" s="202">
        <f t="shared" si="21"/>
        <v>0</v>
      </c>
      <c r="Q173" s="202">
        <v>2.0400000000000001E-3</v>
      </c>
      <c r="R173" s="202">
        <f t="shared" si="22"/>
        <v>4.0800000000000003E-3</v>
      </c>
      <c r="S173" s="202">
        <v>0</v>
      </c>
      <c r="T173" s="203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281</v>
      </c>
      <c r="AT173" s="204" t="s">
        <v>147</v>
      </c>
      <c r="AU173" s="204" t="s">
        <v>145</v>
      </c>
      <c r="AY173" s="14" t="s">
        <v>137</v>
      </c>
      <c r="BE173" s="205">
        <f t="shared" si="24"/>
        <v>0</v>
      </c>
      <c r="BF173" s="205">
        <f t="shared" si="25"/>
        <v>0</v>
      </c>
      <c r="BG173" s="205">
        <f t="shared" si="26"/>
        <v>0</v>
      </c>
      <c r="BH173" s="205">
        <f t="shared" si="27"/>
        <v>0</v>
      </c>
      <c r="BI173" s="205">
        <f t="shared" si="28"/>
        <v>0</v>
      </c>
      <c r="BJ173" s="14" t="s">
        <v>145</v>
      </c>
      <c r="BK173" s="205">
        <f t="shared" si="29"/>
        <v>0</v>
      </c>
      <c r="BL173" s="14" t="s">
        <v>193</v>
      </c>
      <c r="BM173" s="204" t="s">
        <v>943</v>
      </c>
    </row>
    <row r="174" spans="1:65" s="2" customFormat="1" ht="16.5" customHeight="1">
      <c r="A174" s="31"/>
      <c r="B174" s="32"/>
      <c r="C174" s="206" t="s">
        <v>308</v>
      </c>
      <c r="D174" s="206" t="s">
        <v>147</v>
      </c>
      <c r="E174" s="207" t="s">
        <v>420</v>
      </c>
      <c r="F174" s="208" t="s">
        <v>421</v>
      </c>
      <c r="G174" s="209" t="s">
        <v>202</v>
      </c>
      <c r="H174" s="210">
        <v>2</v>
      </c>
      <c r="I174" s="211"/>
      <c r="J174" s="212">
        <f t="shared" si="20"/>
        <v>0</v>
      </c>
      <c r="K174" s="213"/>
      <c r="L174" s="214"/>
      <c r="M174" s="215" t="s">
        <v>1</v>
      </c>
      <c r="N174" s="216" t="s">
        <v>39</v>
      </c>
      <c r="O174" s="72"/>
      <c r="P174" s="202">
        <f t="shared" si="21"/>
        <v>0</v>
      </c>
      <c r="Q174" s="202">
        <v>2.0799999999999998E-3</v>
      </c>
      <c r="R174" s="202">
        <f t="shared" si="22"/>
        <v>4.1599999999999996E-3</v>
      </c>
      <c r="S174" s="202">
        <v>0</v>
      </c>
      <c r="T174" s="203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4" t="s">
        <v>281</v>
      </c>
      <c r="AT174" s="204" t="s">
        <v>147</v>
      </c>
      <c r="AU174" s="204" t="s">
        <v>145</v>
      </c>
      <c r="AY174" s="14" t="s">
        <v>137</v>
      </c>
      <c r="BE174" s="205">
        <f t="shared" si="24"/>
        <v>0</v>
      </c>
      <c r="BF174" s="205">
        <f t="shared" si="25"/>
        <v>0</v>
      </c>
      <c r="BG174" s="205">
        <f t="shared" si="26"/>
        <v>0</v>
      </c>
      <c r="BH174" s="205">
        <f t="shared" si="27"/>
        <v>0</v>
      </c>
      <c r="BI174" s="205">
        <f t="shared" si="28"/>
        <v>0</v>
      </c>
      <c r="BJ174" s="14" t="s">
        <v>145</v>
      </c>
      <c r="BK174" s="205">
        <f t="shared" si="29"/>
        <v>0</v>
      </c>
      <c r="BL174" s="14" t="s">
        <v>193</v>
      </c>
      <c r="BM174" s="204" t="s">
        <v>944</v>
      </c>
    </row>
    <row r="175" spans="1:65" s="2" customFormat="1" ht="16.5" customHeight="1">
      <c r="A175" s="31"/>
      <c r="B175" s="32"/>
      <c r="C175" s="206" t="s">
        <v>312</v>
      </c>
      <c r="D175" s="206" t="s">
        <v>147</v>
      </c>
      <c r="E175" s="207" t="s">
        <v>424</v>
      </c>
      <c r="F175" s="208" t="s">
        <v>425</v>
      </c>
      <c r="G175" s="209" t="s">
        <v>202</v>
      </c>
      <c r="H175" s="210">
        <v>2</v>
      </c>
      <c r="I175" s="211"/>
      <c r="J175" s="212">
        <f t="shared" si="20"/>
        <v>0</v>
      </c>
      <c r="K175" s="213"/>
      <c r="L175" s="214"/>
      <c r="M175" s="215" t="s">
        <v>1</v>
      </c>
      <c r="N175" s="216" t="s">
        <v>39</v>
      </c>
      <c r="O175" s="72"/>
      <c r="P175" s="202">
        <f t="shared" si="21"/>
        <v>0</v>
      </c>
      <c r="Q175" s="202">
        <v>6.9999999999999999E-4</v>
      </c>
      <c r="R175" s="202">
        <f t="shared" si="22"/>
        <v>1.4E-3</v>
      </c>
      <c r="S175" s="202">
        <v>0</v>
      </c>
      <c r="T175" s="203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4" t="s">
        <v>281</v>
      </c>
      <c r="AT175" s="204" t="s">
        <v>147</v>
      </c>
      <c r="AU175" s="204" t="s">
        <v>145</v>
      </c>
      <c r="AY175" s="14" t="s">
        <v>137</v>
      </c>
      <c r="BE175" s="205">
        <f t="shared" si="24"/>
        <v>0</v>
      </c>
      <c r="BF175" s="205">
        <f t="shared" si="25"/>
        <v>0</v>
      </c>
      <c r="BG175" s="205">
        <f t="shared" si="26"/>
        <v>0</v>
      </c>
      <c r="BH175" s="205">
        <f t="shared" si="27"/>
        <v>0</v>
      </c>
      <c r="BI175" s="205">
        <f t="shared" si="28"/>
        <v>0</v>
      </c>
      <c r="BJ175" s="14" t="s">
        <v>145</v>
      </c>
      <c r="BK175" s="205">
        <f t="shared" si="29"/>
        <v>0</v>
      </c>
      <c r="BL175" s="14" t="s">
        <v>193</v>
      </c>
      <c r="BM175" s="204" t="s">
        <v>945</v>
      </c>
    </row>
    <row r="176" spans="1:65" s="2" customFormat="1" ht="16.5" customHeight="1">
      <c r="A176" s="31"/>
      <c r="B176" s="32"/>
      <c r="C176" s="206" t="s">
        <v>316</v>
      </c>
      <c r="D176" s="206" t="s">
        <v>147</v>
      </c>
      <c r="E176" s="207" t="s">
        <v>428</v>
      </c>
      <c r="F176" s="208" t="s">
        <v>429</v>
      </c>
      <c r="G176" s="209" t="s">
        <v>202</v>
      </c>
      <c r="H176" s="210">
        <v>2</v>
      </c>
      <c r="I176" s="211"/>
      <c r="J176" s="212">
        <f t="shared" si="20"/>
        <v>0</v>
      </c>
      <c r="K176" s="213"/>
      <c r="L176" s="214"/>
      <c r="M176" s="215" t="s">
        <v>1</v>
      </c>
      <c r="N176" s="216" t="s">
        <v>39</v>
      </c>
      <c r="O176" s="72"/>
      <c r="P176" s="202">
        <f t="shared" si="21"/>
        <v>0</v>
      </c>
      <c r="Q176" s="202">
        <v>4.0000000000000002E-4</v>
      </c>
      <c r="R176" s="202">
        <f t="shared" si="22"/>
        <v>8.0000000000000004E-4</v>
      </c>
      <c r="S176" s="202">
        <v>0</v>
      </c>
      <c r="T176" s="203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281</v>
      </c>
      <c r="AT176" s="204" t="s">
        <v>147</v>
      </c>
      <c r="AU176" s="204" t="s">
        <v>145</v>
      </c>
      <c r="AY176" s="14" t="s">
        <v>137</v>
      </c>
      <c r="BE176" s="205">
        <f t="shared" si="24"/>
        <v>0</v>
      </c>
      <c r="BF176" s="205">
        <f t="shared" si="25"/>
        <v>0</v>
      </c>
      <c r="BG176" s="205">
        <f t="shared" si="26"/>
        <v>0</v>
      </c>
      <c r="BH176" s="205">
        <f t="shared" si="27"/>
        <v>0</v>
      </c>
      <c r="BI176" s="205">
        <f t="shared" si="28"/>
        <v>0</v>
      </c>
      <c r="BJ176" s="14" t="s">
        <v>145</v>
      </c>
      <c r="BK176" s="205">
        <f t="shared" si="29"/>
        <v>0</v>
      </c>
      <c r="BL176" s="14" t="s">
        <v>193</v>
      </c>
      <c r="BM176" s="204" t="s">
        <v>946</v>
      </c>
    </row>
    <row r="177" spans="1:65" s="2" customFormat="1" ht="16.5" customHeight="1">
      <c r="A177" s="31"/>
      <c r="B177" s="32"/>
      <c r="C177" s="206" t="s">
        <v>322</v>
      </c>
      <c r="D177" s="206" t="s">
        <v>147</v>
      </c>
      <c r="E177" s="207" t="s">
        <v>432</v>
      </c>
      <c r="F177" s="208" t="s">
        <v>433</v>
      </c>
      <c r="G177" s="209" t="s">
        <v>202</v>
      </c>
      <c r="H177" s="210">
        <v>2</v>
      </c>
      <c r="I177" s="211"/>
      <c r="J177" s="212">
        <f t="shared" si="20"/>
        <v>0</v>
      </c>
      <c r="K177" s="213"/>
      <c r="L177" s="214"/>
      <c r="M177" s="215" t="s">
        <v>1</v>
      </c>
      <c r="N177" s="216" t="s">
        <v>39</v>
      </c>
      <c r="O177" s="72"/>
      <c r="P177" s="202">
        <f t="shared" si="21"/>
        <v>0</v>
      </c>
      <c r="Q177" s="202">
        <v>2.0799999999999998E-3</v>
      </c>
      <c r="R177" s="202">
        <f t="shared" si="22"/>
        <v>4.1599999999999996E-3</v>
      </c>
      <c r="S177" s="202">
        <v>0</v>
      </c>
      <c r="T177" s="203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281</v>
      </c>
      <c r="AT177" s="204" t="s">
        <v>147</v>
      </c>
      <c r="AU177" s="204" t="s">
        <v>145</v>
      </c>
      <c r="AY177" s="14" t="s">
        <v>137</v>
      </c>
      <c r="BE177" s="205">
        <f t="shared" si="24"/>
        <v>0</v>
      </c>
      <c r="BF177" s="205">
        <f t="shared" si="25"/>
        <v>0</v>
      </c>
      <c r="BG177" s="205">
        <f t="shared" si="26"/>
        <v>0</v>
      </c>
      <c r="BH177" s="205">
        <f t="shared" si="27"/>
        <v>0</v>
      </c>
      <c r="BI177" s="205">
        <f t="shared" si="28"/>
        <v>0</v>
      </c>
      <c r="BJ177" s="14" t="s">
        <v>145</v>
      </c>
      <c r="BK177" s="205">
        <f t="shared" si="29"/>
        <v>0</v>
      </c>
      <c r="BL177" s="14" t="s">
        <v>193</v>
      </c>
      <c r="BM177" s="204" t="s">
        <v>947</v>
      </c>
    </row>
    <row r="178" spans="1:65" s="2" customFormat="1" ht="37.9" customHeight="1">
      <c r="A178" s="31"/>
      <c r="B178" s="32"/>
      <c r="C178" s="192" t="s">
        <v>327</v>
      </c>
      <c r="D178" s="192" t="s">
        <v>140</v>
      </c>
      <c r="E178" s="193" t="s">
        <v>436</v>
      </c>
      <c r="F178" s="194" t="s">
        <v>437</v>
      </c>
      <c r="G178" s="195" t="s">
        <v>219</v>
      </c>
      <c r="H178" s="196">
        <v>0.10199999999999999</v>
      </c>
      <c r="I178" s="197"/>
      <c r="J178" s="198">
        <f t="shared" si="20"/>
        <v>0</v>
      </c>
      <c r="K178" s="199"/>
      <c r="L178" s="36"/>
      <c r="M178" s="200" t="s">
        <v>1</v>
      </c>
      <c r="N178" s="201" t="s">
        <v>39</v>
      </c>
      <c r="O178" s="72"/>
      <c r="P178" s="202">
        <f t="shared" si="21"/>
        <v>0</v>
      </c>
      <c r="Q178" s="202">
        <v>0</v>
      </c>
      <c r="R178" s="202">
        <f t="shared" si="22"/>
        <v>0</v>
      </c>
      <c r="S178" s="202">
        <v>0</v>
      </c>
      <c r="T178" s="203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4" t="s">
        <v>193</v>
      </c>
      <c r="AT178" s="204" t="s">
        <v>140</v>
      </c>
      <c r="AU178" s="204" t="s">
        <v>145</v>
      </c>
      <c r="AY178" s="14" t="s">
        <v>137</v>
      </c>
      <c r="BE178" s="205">
        <f t="shared" si="24"/>
        <v>0</v>
      </c>
      <c r="BF178" s="205">
        <f t="shared" si="25"/>
        <v>0</v>
      </c>
      <c r="BG178" s="205">
        <f t="shared" si="26"/>
        <v>0</v>
      </c>
      <c r="BH178" s="205">
        <f t="shared" si="27"/>
        <v>0</v>
      </c>
      <c r="BI178" s="205">
        <f t="shared" si="28"/>
        <v>0</v>
      </c>
      <c r="BJ178" s="14" t="s">
        <v>145</v>
      </c>
      <c r="BK178" s="205">
        <f t="shared" si="29"/>
        <v>0</v>
      </c>
      <c r="BL178" s="14" t="s">
        <v>193</v>
      </c>
      <c r="BM178" s="204" t="s">
        <v>948</v>
      </c>
    </row>
    <row r="179" spans="1:65" s="2" customFormat="1" ht="21.75" customHeight="1">
      <c r="A179" s="31"/>
      <c r="B179" s="32"/>
      <c r="C179" s="192" t="s">
        <v>331</v>
      </c>
      <c r="D179" s="192" t="s">
        <v>140</v>
      </c>
      <c r="E179" s="193" t="s">
        <v>440</v>
      </c>
      <c r="F179" s="194" t="s">
        <v>441</v>
      </c>
      <c r="G179" s="195" t="s">
        <v>202</v>
      </c>
      <c r="H179" s="196">
        <v>5</v>
      </c>
      <c r="I179" s="197"/>
      <c r="J179" s="198">
        <f t="shared" si="20"/>
        <v>0</v>
      </c>
      <c r="K179" s="199"/>
      <c r="L179" s="36"/>
      <c r="M179" s="200" t="s">
        <v>1</v>
      </c>
      <c r="N179" s="201" t="s">
        <v>39</v>
      </c>
      <c r="O179" s="72"/>
      <c r="P179" s="202">
        <f t="shared" si="21"/>
        <v>0</v>
      </c>
      <c r="Q179" s="202">
        <v>0</v>
      </c>
      <c r="R179" s="202">
        <f t="shared" si="22"/>
        <v>0</v>
      </c>
      <c r="S179" s="202">
        <v>4.8999999999999998E-4</v>
      </c>
      <c r="T179" s="203">
        <f t="shared" si="23"/>
        <v>2.4499999999999999E-3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193</v>
      </c>
      <c r="AT179" s="204" t="s">
        <v>140</v>
      </c>
      <c r="AU179" s="204" t="s">
        <v>145</v>
      </c>
      <c r="AY179" s="14" t="s">
        <v>137</v>
      </c>
      <c r="BE179" s="205">
        <f t="shared" si="24"/>
        <v>0</v>
      </c>
      <c r="BF179" s="205">
        <f t="shared" si="25"/>
        <v>0</v>
      </c>
      <c r="BG179" s="205">
        <f t="shared" si="26"/>
        <v>0</v>
      </c>
      <c r="BH179" s="205">
        <f t="shared" si="27"/>
        <v>0</v>
      </c>
      <c r="BI179" s="205">
        <f t="shared" si="28"/>
        <v>0</v>
      </c>
      <c r="BJ179" s="14" t="s">
        <v>145</v>
      </c>
      <c r="BK179" s="205">
        <f t="shared" si="29"/>
        <v>0</v>
      </c>
      <c r="BL179" s="14" t="s">
        <v>193</v>
      </c>
      <c r="BM179" s="204" t="s">
        <v>949</v>
      </c>
    </row>
    <row r="180" spans="1:65" s="2" customFormat="1" ht="21.75" customHeight="1">
      <c r="A180" s="31"/>
      <c r="B180" s="32"/>
      <c r="C180" s="192" t="s">
        <v>335</v>
      </c>
      <c r="D180" s="192" t="s">
        <v>140</v>
      </c>
      <c r="E180" s="193" t="s">
        <v>444</v>
      </c>
      <c r="F180" s="194" t="s">
        <v>445</v>
      </c>
      <c r="G180" s="195" t="s">
        <v>325</v>
      </c>
      <c r="H180" s="196">
        <v>2</v>
      </c>
      <c r="I180" s="197"/>
      <c r="J180" s="198">
        <f t="shared" si="20"/>
        <v>0</v>
      </c>
      <c r="K180" s="199"/>
      <c r="L180" s="36"/>
      <c r="M180" s="200" t="s">
        <v>1</v>
      </c>
      <c r="N180" s="201" t="s">
        <v>39</v>
      </c>
      <c r="O180" s="72"/>
      <c r="P180" s="202">
        <f t="shared" si="21"/>
        <v>0</v>
      </c>
      <c r="Q180" s="202">
        <v>0</v>
      </c>
      <c r="R180" s="202">
        <f t="shared" si="22"/>
        <v>0</v>
      </c>
      <c r="S180" s="202">
        <v>8.5999999999999998E-4</v>
      </c>
      <c r="T180" s="203">
        <f t="shared" si="23"/>
        <v>1.72E-3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193</v>
      </c>
      <c r="AT180" s="204" t="s">
        <v>140</v>
      </c>
      <c r="AU180" s="204" t="s">
        <v>145</v>
      </c>
      <c r="AY180" s="14" t="s">
        <v>137</v>
      </c>
      <c r="BE180" s="205">
        <f t="shared" si="24"/>
        <v>0</v>
      </c>
      <c r="BF180" s="205">
        <f t="shared" si="25"/>
        <v>0</v>
      </c>
      <c r="BG180" s="205">
        <f t="shared" si="26"/>
        <v>0</v>
      </c>
      <c r="BH180" s="205">
        <f t="shared" si="27"/>
        <v>0</v>
      </c>
      <c r="BI180" s="205">
        <f t="shared" si="28"/>
        <v>0</v>
      </c>
      <c r="BJ180" s="14" t="s">
        <v>145</v>
      </c>
      <c r="BK180" s="205">
        <f t="shared" si="29"/>
        <v>0</v>
      </c>
      <c r="BL180" s="14" t="s">
        <v>193</v>
      </c>
      <c r="BM180" s="204" t="s">
        <v>950</v>
      </c>
    </row>
    <row r="181" spans="1:65" s="2" customFormat="1" ht="37.9" customHeight="1">
      <c r="A181" s="31"/>
      <c r="B181" s="32"/>
      <c r="C181" s="192" t="s">
        <v>339</v>
      </c>
      <c r="D181" s="192" t="s">
        <v>140</v>
      </c>
      <c r="E181" s="193" t="s">
        <v>448</v>
      </c>
      <c r="F181" s="194" t="s">
        <v>449</v>
      </c>
      <c r="G181" s="195" t="s">
        <v>202</v>
      </c>
      <c r="H181" s="196">
        <v>2</v>
      </c>
      <c r="I181" s="197"/>
      <c r="J181" s="198">
        <f t="shared" si="20"/>
        <v>0</v>
      </c>
      <c r="K181" s="199"/>
      <c r="L181" s="36"/>
      <c r="M181" s="200" t="s">
        <v>1</v>
      </c>
      <c r="N181" s="201" t="s">
        <v>39</v>
      </c>
      <c r="O181" s="72"/>
      <c r="P181" s="202">
        <f t="shared" si="21"/>
        <v>0</v>
      </c>
      <c r="Q181" s="202">
        <v>4.1999999999999996E-6</v>
      </c>
      <c r="R181" s="202">
        <f t="shared" si="22"/>
        <v>8.3999999999999992E-6</v>
      </c>
      <c r="S181" s="202">
        <v>0</v>
      </c>
      <c r="T181" s="203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193</v>
      </c>
      <c r="AT181" s="204" t="s">
        <v>140</v>
      </c>
      <c r="AU181" s="204" t="s">
        <v>145</v>
      </c>
      <c r="AY181" s="14" t="s">
        <v>137</v>
      </c>
      <c r="BE181" s="205">
        <f t="shared" si="24"/>
        <v>0</v>
      </c>
      <c r="BF181" s="205">
        <f t="shared" si="25"/>
        <v>0</v>
      </c>
      <c r="BG181" s="205">
        <f t="shared" si="26"/>
        <v>0</v>
      </c>
      <c r="BH181" s="205">
        <f t="shared" si="27"/>
        <v>0</v>
      </c>
      <c r="BI181" s="205">
        <f t="shared" si="28"/>
        <v>0</v>
      </c>
      <c r="BJ181" s="14" t="s">
        <v>145</v>
      </c>
      <c r="BK181" s="205">
        <f t="shared" si="29"/>
        <v>0</v>
      </c>
      <c r="BL181" s="14" t="s">
        <v>193</v>
      </c>
      <c r="BM181" s="204" t="s">
        <v>951</v>
      </c>
    </row>
    <row r="182" spans="1:65" s="2" customFormat="1" ht="24.2" customHeight="1">
      <c r="A182" s="31"/>
      <c r="B182" s="32"/>
      <c r="C182" s="206" t="s">
        <v>343</v>
      </c>
      <c r="D182" s="206" t="s">
        <v>147</v>
      </c>
      <c r="E182" s="207" t="s">
        <v>452</v>
      </c>
      <c r="F182" s="208" t="s">
        <v>453</v>
      </c>
      <c r="G182" s="209" t="s">
        <v>202</v>
      </c>
      <c r="H182" s="210">
        <v>2</v>
      </c>
      <c r="I182" s="211"/>
      <c r="J182" s="212">
        <f t="shared" si="20"/>
        <v>0</v>
      </c>
      <c r="K182" s="213"/>
      <c r="L182" s="214"/>
      <c r="M182" s="215" t="s">
        <v>1</v>
      </c>
      <c r="N182" s="216" t="s">
        <v>39</v>
      </c>
      <c r="O182" s="72"/>
      <c r="P182" s="202">
        <f t="shared" si="21"/>
        <v>0</v>
      </c>
      <c r="Q182" s="202">
        <v>2.4499999999999999E-3</v>
      </c>
      <c r="R182" s="202">
        <f t="shared" si="22"/>
        <v>4.8999999999999998E-3</v>
      </c>
      <c r="S182" s="202">
        <v>0</v>
      </c>
      <c r="T182" s="203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4" t="s">
        <v>281</v>
      </c>
      <c r="AT182" s="204" t="s">
        <v>147</v>
      </c>
      <c r="AU182" s="204" t="s">
        <v>145</v>
      </c>
      <c r="AY182" s="14" t="s">
        <v>137</v>
      </c>
      <c r="BE182" s="205">
        <f t="shared" si="24"/>
        <v>0</v>
      </c>
      <c r="BF182" s="205">
        <f t="shared" si="25"/>
        <v>0</v>
      </c>
      <c r="BG182" s="205">
        <f t="shared" si="26"/>
        <v>0</v>
      </c>
      <c r="BH182" s="205">
        <f t="shared" si="27"/>
        <v>0</v>
      </c>
      <c r="BI182" s="205">
        <f t="shared" si="28"/>
        <v>0</v>
      </c>
      <c r="BJ182" s="14" t="s">
        <v>145</v>
      </c>
      <c r="BK182" s="205">
        <f t="shared" si="29"/>
        <v>0</v>
      </c>
      <c r="BL182" s="14" t="s">
        <v>193</v>
      </c>
      <c r="BM182" s="204" t="s">
        <v>952</v>
      </c>
    </row>
    <row r="183" spans="1:65" s="2" customFormat="1" ht="37.9" customHeight="1">
      <c r="A183" s="31"/>
      <c r="B183" s="32"/>
      <c r="C183" s="192" t="s">
        <v>347</v>
      </c>
      <c r="D183" s="192" t="s">
        <v>140</v>
      </c>
      <c r="E183" s="193" t="s">
        <v>480</v>
      </c>
      <c r="F183" s="194" t="s">
        <v>481</v>
      </c>
      <c r="G183" s="195" t="s">
        <v>202</v>
      </c>
      <c r="H183" s="196">
        <v>2</v>
      </c>
      <c r="I183" s="197"/>
      <c r="J183" s="198">
        <f t="shared" si="20"/>
        <v>0</v>
      </c>
      <c r="K183" s="199"/>
      <c r="L183" s="36"/>
      <c r="M183" s="200" t="s">
        <v>1</v>
      </c>
      <c r="N183" s="201" t="s">
        <v>39</v>
      </c>
      <c r="O183" s="72"/>
      <c r="P183" s="202">
        <f t="shared" si="21"/>
        <v>0</v>
      </c>
      <c r="Q183" s="202">
        <v>0</v>
      </c>
      <c r="R183" s="202">
        <f t="shared" si="22"/>
        <v>0</v>
      </c>
      <c r="S183" s="202">
        <v>8.4999999999999995E-4</v>
      </c>
      <c r="T183" s="203">
        <f t="shared" si="23"/>
        <v>1.6999999999999999E-3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4" t="s">
        <v>193</v>
      </c>
      <c r="AT183" s="204" t="s">
        <v>140</v>
      </c>
      <c r="AU183" s="204" t="s">
        <v>145</v>
      </c>
      <c r="AY183" s="14" t="s">
        <v>137</v>
      </c>
      <c r="BE183" s="205">
        <f t="shared" si="24"/>
        <v>0</v>
      </c>
      <c r="BF183" s="205">
        <f t="shared" si="25"/>
        <v>0</v>
      </c>
      <c r="BG183" s="205">
        <f t="shared" si="26"/>
        <v>0</v>
      </c>
      <c r="BH183" s="205">
        <f t="shared" si="27"/>
        <v>0</v>
      </c>
      <c r="BI183" s="205">
        <f t="shared" si="28"/>
        <v>0</v>
      </c>
      <c r="BJ183" s="14" t="s">
        <v>145</v>
      </c>
      <c r="BK183" s="205">
        <f t="shared" si="29"/>
        <v>0</v>
      </c>
      <c r="BL183" s="14" t="s">
        <v>193</v>
      </c>
      <c r="BM183" s="204" t="s">
        <v>953</v>
      </c>
    </row>
    <row r="184" spans="1:65" s="2" customFormat="1" ht="24.2" customHeight="1">
      <c r="A184" s="31"/>
      <c r="B184" s="32"/>
      <c r="C184" s="192" t="s">
        <v>351</v>
      </c>
      <c r="D184" s="192" t="s">
        <v>140</v>
      </c>
      <c r="E184" s="193" t="s">
        <v>717</v>
      </c>
      <c r="F184" s="194" t="s">
        <v>718</v>
      </c>
      <c r="G184" s="195" t="s">
        <v>202</v>
      </c>
      <c r="H184" s="196">
        <v>2</v>
      </c>
      <c r="I184" s="197"/>
      <c r="J184" s="198">
        <f t="shared" si="20"/>
        <v>0</v>
      </c>
      <c r="K184" s="199"/>
      <c r="L184" s="36"/>
      <c r="M184" s="200" t="s">
        <v>1</v>
      </c>
      <c r="N184" s="201" t="s">
        <v>39</v>
      </c>
      <c r="O184" s="72"/>
      <c r="P184" s="202">
        <f t="shared" si="21"/>
        <v>0</v>
      </c>
      <c r="Q184" s="202">
        <v>0</v>
      </c>
      <c r="R184" s="202">
        <f t="shared" si="22"/>
        <v>0</v>
      </c>
      <c r="S184" s="202">
        <v>0</v>
      </c>
      <c r="T184" s="203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4" t="s">
        <v>193</v>
      </c>
      <c r="AT184" s="204" t="s">
        <v>140</v>
      </c>
      <c r="AU184" s="204" t="s">
        <v>145</v>
      </c>
      <c r="AY184" s="14" t="s">
        <v>137</v>
      </c>
      <c r="BE184" s="205">
        <f t="shared" si="24"/>
        <v>0</v>
      </c>
      <c r="BF184" s="205">
        <f t="shared" si="25"/>
        <v>0</v>
      </c>
      <c r="BG184" s="205">
        <f t="shared" si="26"/>
        <v>0</v>
      </c>
      <c r="BH184" s="205">
        <f t="shared" si="27"/>
        <v>0</v>
      </c>
      <c r="BI184" s="205">
        <f t="shared" si="28"/>
        <v>0</v>
      </c>
      <c r="BJ184" s="14" t="s">
        <v>145</v>
      </c>
      <c r="BK184" s="205">
        <f t="shared" si="29"/>
        <v>0</v>
      </c>
      <c r="BL184" s="14" t="s">
        <v>193</v>
      </c>
      <c r="BM184" s="204" t="s">
        <v>954</v>
      </c>
    </row>
    <row r="185" spans="1:65" s="2" customFormat="1" ht="21.75" customHeight="1">
      <c r="A185" s="31"/>
      <c r="B185" s="32"/>
      <c r="C185" s="206" t="s">
        <v>355</v>
      </c>
      <c r="D185" s="206" t="s">
        <v>147</v>
      </c>
      <c r="E185" s="207" t="s">
        <v>720</v>
      </c>
      <c r="F185" s="208" t="s">
        <v>721</v>
      </c>
      <c r="G185" s="209" t="s">
        <v>202</v>
      </c>
      <c r="H185" s="210">
        <v>2</v>
      </c>
      <c r="I185" s="211"/>
      <c r="J185" s="212">
        <f t="shared" si="20"/>
        <v>0</v>
      </c>
      <c r="K185" s="213"/>
      <c r="L185" s="214"/>
      <c r="M185" s="215" t="s">
        <v>1</v>
      </c>
      <c r="N185" s="216" t="s">
        <v>39</v>
      </c>
      <c r="O185" s="72"/>
      <c r="P185" s="202">
        <f t="shared" si="21"/>
        <v>0</v>
      </c>
      <c r="Q185" s="202">
        <v>3.3E-4</v>
      </c>
      <c r="R185" s="202">
        <f t="shared" si="22"/>
        <v>6.6E-4</v>
      </c>
      <c r="S185" s="202">
        <v>0</v>
      </c>
      <c r="T185" s="203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281</v>
      </c>
      <c r="AT185" s="204" t="s">
        <v>147</v>
      </c>
      <c r="AU185" s="204" t="s">
        <v>145</v>
      </c>
      <c r="AY185" s="14" t="s">
        <v>137</v>
      </c>
      <c r="BE185" s="205">
        <f t="shared" si="24"/>
        <v>0</v>
      </c>
      <c r="BF185" s="205">
        <f t="shared" si="25"/>
        <v>0</v>
      </c>
      <c r="BG185" s="205">
        <f t="shared" si="26"/>
        <v>0</v>
      </c>
      <c r="BH185" s="205">
        <f t="shared" si="27"/>
        <v>0</v>
      </c>
      <c r="BI185" s="205">
        <f t="shared" si="28"/>
        <v>0</v>
      </c>
      <c r="BJ185" s="14" t="s">
        <v>145</v>
      </c>
      <c r="BK185" s="205">
        <f t="shared" si="29"/>
        <v>0</v>
      </c>
      <c r="BL185" s="14" t="s">
        <v>193</v>
      </c>
      <c r="BM185" s="204" t="s">
        <v>955</v>
      </c>
    </row>
    <row r="186" spans="1:65" s="2" customFormat="1" ht="24.2" customHeight="1">
      <c r="A186" s="31"/>
      <c r="B186" s="32"/>
      <c r="C186" s="192" t="s">
        <v>359</v>
      </c>
      <c r="D186" s="192" t="s">
        <v>140</v>
      </c>
      <c r="E186" s="193" t="s">
        <v>488</v>
      </c>
      <c r="F186" s="194" t="s">
        <v>489</v>
      </c>
      <c r="G186" s="195" t="s">
        <v>202</v>
      </c>
      <c r="H186" s="196">
        <v>15</v>
      </c>
      <c r="I186" s="197"/>
      <c r="J186" s="198">
        <f t="shared" si="20"/>
        <v>0</v>
      </c>
      <c r="K186" s="199"/>
      <c r="L186" s="36"/>
      <c r="M186" s="200" t="s">
        <v>1</v>
      </c>
      <c r="N186" s="201" t="s">
        <v>39</v>
      </c>
      <c r="O186" s="72"/>
      <c r="P186" s="202">
        <f t="shared" si="21"/>
        <v>0</v>
      </c>
      <c r="Q186" s="202">
        <v>0</v>
      </c>
      <c r="R186" s="202">
        <f t="shared" si="22"/>
        <v>0</v>
      </c>
      <c r="S186" s="202">
        <v>1.24E-3</v>
      </c>
      <c r="T186" s="203">
        <f t="shared" si="23"/>
        <v>1.8599999999999998E-2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4" t="s">
        <v>193</v>
      </c>
      <c r="AT186" s="204" t="s">
        <v>140</v>
      </c>
      <c r="AU186" s="204" t="s">
        <v>145</v>
      </c>
      <c r="AY186" s="14" t="s">
        <v>137</v>
      </c>
      <c r="BE186" s="205">
        <f t="shared" si="24"/>
        <v>0</v>
      </c>
      <c r="BF186" s="205">
        <f t="shared" si="25"/>
        <v>0</v>
      </c>
      <c r="BG186" s="205">
        <f t="shared" si="26"/>
        <v>0</v>
      </c>
      <c r="BH186" s="205">
        <f t="shared" si="27"/>
        <v>0</v>
      </c>
      <c r="BI186" s="205">
        <f t="shared" si="28"/>
        <v>0</v>
      </c>
      <c r="BJ186" s="14" t="s">
        <v>145</v>
      </c>
      <c r="BK186" s="205">
        <f t="shared" si="29"/>
        <v>0</v>
      </c>
      <c r="BL186" s="14" t="s">
        <v>193</v>
      </c>
      <c r="BM186" s="204" t="s">
        <v>956</v>
      </c>
    </row>
    <row r="187" spans="1:65" s="2" customFormat="1" ht="24.2" customHeight="1">
      <c r="A187" s="31"/>
      <c r="B187" s="32"/>
      <c r="C187" s="192" t="s">
        <v>363</v>
      </c>
      <c r="D187" s="192" t="s">
        <v>140</v>
      </c>
      <c r="E187" s="193" t="s">
        <v>492</v>
      </c>
      <c r="F187" s="194" t="s">
        <v>493</v>
      </c>
      <c r="G187" s="195" t="s">
        <v>261</v>
      </c>
      <c r="H187" s="217"/>
      <c r="I187" s="197"/>
      <c r="J187" s="198">
        <f t="shared" si="20"/>
        <v>0</v>
      </c>
      <c r="K187" s="199"/>
      <c r="L187" s="36"/>
      <c r="M187" s="200" t="s">
        <v>1</v>
      </c>
      <c r="N187" s="201" t="s">
        <v>39</v>
      </c>
      <c r="O187" s="72"/>
      <c r="P187" s="202">
        <f t="shared" si="21"/>
        <v>0</v>
      </c>
      <c r="Q187" s="202">
        <v>0</v>
      </c>
      <c r="R187" s="202">
        <f t="shared" si="22"/>
        <v>0</v>
      </c>
      <c r="S187" s="202">
        <v>0</v>
      </c>
      <c r="T187" s="203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4" t="s">
        <v>193</v>
      </c>
      <c r="AT187" s="204" t="s">
        <v>140</v>
      </c>
      <c r="AU187" s="204" t="s">
        <v>145</v>
      </c>
      <c r="AY187" s="14" t="s">
        <v>137</v>
      </c>
      <c r="BE187" s="205">
        <f t="shared" si="24"/>
        <v>0</v>
      </c>
      <c r="BF187" s="205">
        <f t="shared" si="25"/>
        <v>0</v>
      </c>
      <c r="BG187" s="205">
        <f t="shared" si="26"/>
        <v>0</v>
      </c>
      <c r="BH187" s="205">
        <f t="shared" si="27"/>
        <v>0</v>
      </c>
      <c r="BI187" s="205">
        <f t="shared" si="28"/>
        <v>0</v>
      </c>
      <c r="BJ187" s="14" t="s">
        <v>145</v>
      </c>
      <c r="BK187" s="205">
        <f t="shared" si="29"/>
        <v>0</v>
      </c>
      <c r="BL187" s="14" t="s">
        <v>193</v>
      </c>
      <c r="BM187" s="204" t="s">
        <v>957</v>
      </c>
    </row>
    <row r="188" spans="1:65" s="12" customFormat="1" ht="22.9" customHeight="1">
      <c r="B188" s="176"/>
      <c r="C188" s="177"/>
      <c r="D188" s="178" t="s">
        <v>72</v>
      </c>
      <c r="E188" s="190" t="s">
        <v>731</v>
      </c>
      <c r="F188" s="190" t="s">
        <v>732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SUM(P189:P192)</f>
        <v>0</v>
      </c>
      <c r="Q188" s="184"/>
      <c r="R188" s="185">
        <f>SUM(R189:R192)</f>
        <v>0.10400000000000001</v>
      </c>
      <c r="S188" s="184"/>
      <c r="T188" s="186">
        <f>SUM(T189:T192)</f>
        <v>0</v>
      </c>
      <c r="AR188" s="187" t="s">
        <v>145</v>
      </c>
      <c r="AT188" s="188" t="s">
        <v>72</v>
      </c>
      <c r="AU188" s="188" t="s">
        <v>81</v>
      </c>
      <c r="AY188" s="187" t="s">
        <v>137</v>
      </c>
      <c r="BK188" s="189">
        <f>SUM(BK189:BK192)</f>
        <v>0</v>
      </c>
    </row>
    <row r="189" spans="1:65" s="2" customFormat="1" ht="33" customHeight="1">
      <c r="A189" s="31"/>
      <c r="B189" s="32"/>
      <c r="C189" s="192" t="s">
        <v>367</v>
      </c>
      <c r="D189" s="192" t="s">
        <v>140</v>
      </c>
      <c r="E189" s="193" t="s">
        <v>733</v>
      </c>
      <c r="F189" s="194" t="s">
        <v>734</v>
      </c>
      <c r="G189" s="195" t="s">
        <v>202</v>
      </c>
      <c r="H189" s="196">
        <v>4</v>
      </c>
      <c r="I189" s="197"/>
      <c r="J189" s="198">
        <f>ROUND(I189*H189,2)</f>
        <v>0</v>
      </c>
      <c r="K189" s="199"/>
      <c r="L189" s="36"/>
      <c r="M189" s="200" t="s">
        <v>1</v>
      </c>
      <c r="N189" s="201" t="s">
        <v>39</v>
      </c>
      <c r="O189" s="72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4" t="s">
        <v>193</v>
      </c>
      <c r="AT189" s="204" t="s">
        <v>140</v>
      </c>
      <c r="AU189" s="204" t="s">
        <v>145</v>
      </c>
      <c r="AY189" s="14" t="s">
        <v>137</v>
      </c>
      <c r="BE189" s="205">
        <f>IF(N189="základná",J189,0)</f>
        <v>0</v>
      </c>
      <c r="BF189" s="205">
        <f>IF(N189="znížená",J189,0)</f>
        <v>0</v>
      </c>
      <c r="BG189" s="205">
        <f>IF(N189="zákl. prenesená",J189,0)</f>
        <v>0</v>
      </c>
      <c r="BH189" s="205">
        <f>IF(N189="zníž. prenesená",J189,0)</f>
        <v>0</v>
      </c>
      <c r="BI189" s="205">
        <f>IF(N189="nulová",J189,0)</f>
        <v>0</v>
      </c>
      <c r="BJ189" s="14" t="s">
        <v>145</v>
      </c>
      <c r="BK189" s="205">
        <f>ROUND(I189*H189,2)</f>
        <v>0</v>
      </c>
      <c r="BL189" s="14" t="s">
        <v>193</v>
      </c>
      <c r="BM189" s="204" t="s">
        <v>958</v>
      </c>
    </row>
    <row r="190" spans="1:65" s="2" customFormat="1" ht="24.2" customHeight="1">
      <c r="A190" s="31"/>
      <c r="B190" s="32"/>
      <c r="C190" s="206" t="s">
        <v>371</v>
      </c>
      <c r="D190" s="206" t="s">
        <v>147</v>
      </c>
      <c r="E190" s="207" t="s">
        <v>520</v>
      </c>
      <c r="F190" s="208" t="s">
        <v>521</v>
      </c>
      <c r="G190" s="209" t="s">
        <v>202</v>
      </c>
      <c r="H190" s="210">
        <v>4</v>
      </c>
      <c r="I190" s="211"/>
      <c r="J190" s="212">
        <f>ROUND(I190*H190,2)</f>
        <v>0</v>
      </c>
      <c r="K190" s="213"/>
      <c r="L190" s="214"/>
      <c r="M190" s="215" t="s">
        <v>1</v>
      </c>
      <c r="N190" s="216" t="s">
        <v>39</v>
      </c>
      <c r="O190" s="72"/>
      <c r="P190" s="202">
        <f>O190*H190</f>
        <v>0</v>
      </c>
      <c r="Q190" s="202">
        <v>1E-3</v>
      </c>
      <c r="R190" s="202">
        <f>Q190*H190</f>
        <v>4.0000000000000001E-3</v>
      </c>
      <c r="S190" s="202">
        <v>0</v>
      </c>
      <c r="T190" s="203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4" t="s">
        <v>281</v>
      </c>
      <c r="AT190" s="204" t="s">
        <v>147</v>
      </c>
      <c r="AU190" s="204" t="s">
        <v>145</v>
      </c>
      <c r="AY190" s="14" t="s">
        <v>137</v>
      </c>
      <c r="BE190" s="205">
        <f>IF(N190="základná",J190,0)</f>
        <v>0</v>
      </c>
      <c r="BF190" s="205">
        <f>IF(N190="znížená",J190,0)</f>
        <v>0</v>
      </c>
      <c r="BG190" s="205">
        <f>IF(N190="zákl. prenesená",J190,0)</f>
        <v>0</v>
      </c>
      <c r="BH190" s="205">
        <f>IF(N190="zníž. prenesená",J190,0)</f>
        <v>0</v>
      </c>
      <c r="BI190" s="205">
        <f>IF(N190="nulová",J190,0)</f>
        <v>0</v>
      </c>
      <c r="BJ190" s="14" t="s">
        <v>145</v>
      </c>
      <c r="BK190" s="205">
        <f>ROUND(I190*H190,2)</f>
        <v>0</v>
      </c>
      <c r="BL190" s="14" t="s">
        <v>193</v>
      </c>
      <c r="BM190" s="204" t="s">
        <v>959</v>
      </c>
    </row>
    <row r="191" spans="1:65" s="2" customFormat="1" ht="24.2" customHeight="1">
      <c r="A191" s="31"/>
      <c r="B191" s="32"/>
      <c r="C191" s="206" t="s">
        <v>375</v>
      </c>
      <c r="D191" s="206" t="s">
        <v>147</v>
      </c>
      <c r="E191" s="207" t="s">
        <v>737</v>
      </c>
      <c r="F191" s="208" t="s">
        <v>738</v>
      </c>
      <c r="G191" s="209" t="s">
        <v>202</v>
      </c>
      <c r="H191" s="210">
        <v>4</v>
      </c>
      <c r="I191" s="211"/>
      <c r="J191" s="212">
        <f>ROUND(I191*H191,2)</f>
        <v>0</v>
      </c>
      <c r="K191" s="213"/>
      <c r="L191" s="214"/>
      <c r="M191" s="215" t="s">
        <v>1</v>
      </c>
      <c r="N191" s="216" t="s">
        <v>39</v>
      </c>
      <c r="O191" s="72"/>
      <c r="P191" s="202">
        <f>O191*H191</f>
        <v>0</v>
      </c>
      <c r="Q191" s="202">
        <v>2.5000000000000001E-2</v>
      </c>
      <c r="R191" s="202">
        <f>Q191*H191</f>
        <v>0.1</v>
      </c>
      <c r="S191" s="202">
        <v>0</v>
      </c>
      <c r="T191" s="203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4" t="s">
        <v>281</v>
      </c>
      <c r="AT191" s="204" t="s">
        <v>147</v>
      </c>
      <c r="AU191" s="204" t="s">
        <v>145</v>
      </c>
      <c r="AY191" s="14" t="s">
        <v>137</v>
      </c>
      <c r="BE191" s="205">
        <f>IF(N191="základná",J191,0)</f>
        <v>0</v>
      </c>
      <c r="BF191" s="205">
        <f>IF(N191="znížená",J191,0)</f>
        <v>0</v>
      </c>
      <c r="BG191" s="205">
        <f>IF(N191="zákl. prenesená",J191,0)</f>
        <v>0</v>
      </c>
      <c r="BH191" s="205">
        <f>IF(N191="zníž. prenesená",J191,0)</f>
        <v>0</v>
      </c>
      <c r="BI191" s="205">
        <f>IF(N191="nulová",J191,0)</f>
        <v>0</v>
      </c>
      <c r="BJ191" s="14" t="s">
        <v>145</v>
      </c>
      <c r="BK191" s="205">
        <f>ROUND(I191*H191,2)</f>
        <v>0</v>
      </c>
      <c r="BL191" s="14" t="s">
        <v>193</v>
      </c>
      <c r="BM191" s="204" t="s">
        <v>960</v>
      </c>
    </row>
    <row r="192" spans="1:65" s="2" customFormat="1" ht="24.2" customHeight="1">
      <c r="A192" s="31"/>
      <c r="B192" s="32"/>
      <c r="C192" s="192" t="s">
        <v>379</v>
      </c>
      <c r="D192" s="192" t="s">
        <v>140</v>
      </c>
      <c r="E192" s="193" t="s">
        <v>740</v>
      </c>
      <c r="F192" s="194" t="s">
        <v>741</v>
      </c>
      <c r="G192" s="195" t="s">
        <v>261</v>
      </c>
      <c r="H192" s="217"/>
      <c r="I192" s="197"/>
      <c r="J192" s="198">
        <f>ROUND(I192*H192,2)</f>
        <v>0</v>
      </c>
      <c r="K192" s="199"/>
      <c r="L192" s="36"/>
      <c r="M192" s="200" t="s">
        <v>1</v>
      </c>
      <c r="N192" s="201" t="s">
        <v>39</v>
      </c>
      <c r="O192" s="7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4" t="s">
        <v>193</v>
      </c>
      <c r="AT192" s="204" t="s">
        <v>140</v>
      </c>
      <c r="AU192" s="204" t="s">
        <v>145</v>
      </c>
      <c r="AY192" s="14" t="s">
        <v>137</v>
      </c>
      <c r="BE192" s="205">
        <f>IF(N192="základná",J192,0)</f>
        <v>0</v>
      </c>
      <c r="BF192" s="205">
        <f>IF(N192="znížená",J192,0)</f>
        <v>0</v>
      </c>
      <c r="BG192" s="205">
        <f>IF(N192="zákl. prenesená",J192,0)</f>
        <v>0</v>
      </c>
      <c r="BH192" s="205">
        <f>IF(N192="zníž. prenesená",J192,0)</f>
        <v>0</v>
      </c>
      <c r="BI192" s="205">
        <f>IF(N192="nulová",J192,0)</f>
        <v>0</v>
      </c>
      <c r="BJ192" s="14" t="s">
        <v>145</v>
      </c>
      <c r="BK192" s="205">
        <f>ROUND(I192*H192,2)</f>
        <v>0</v>
      </c>
      <c r="BL192" s="14" t="s">
        <v>193</v>
      </c>
      <c r="BM192" s="204" t="s">
        <v>961</v>
      </c>
    </row>
    <row r="193" spans="1:65" s="12" customFormat="1" ht="22.9" customHeight="1">
      <c r="B193" s="176"/>
      <c r="C193" s="177"/>
      <c r="D193" s="178" t="s">
        <v>72</v>
      </c>
      <c r="E193" s="190" t="s">
        <v>531</v>
      </c>
      <c r="F193" s="190" t="s">
        <v>532</v>
      </c>
      <c r="G193" s="177"/>
      <c r="H193" s="177"/>
      <c r="I193" s="180"/>
      <c r="J193" s="191">
        <f>BK193</f>
        <v>0</v>
      </c>
      <c r="K193" s="177"/>
      <c r="L193" s="182"/>
      <c r="M193" s="183"/>
      <c r="N193" s="184"/>
      <c r="O193" s="184"/>
      <c r="P193" s="185">
        <f>SUM(P194:P203)</f>
        <v>0</v>
      </c>
      <c r="Q193" s="184"/>
      <c r="R193" s="185">
        <f>SUM(R194:R203)</f>
        <v>1.0246933999999999</v>
      </c>
      <c r="S193" s="184"/>
      <c r="T193" s="186">
        <f>SUM(T194:T203)</f>
        <v>0</v>
      </c>
      <c r="AR193" s="187" t="s">
        <v>145</v>
      </c>
      <c r="AT193" s="188" t="s">
        <v>72</v>
      </c>
      <c r="AU193" s="188" t="s">
        <v>81</v>
      </c>
      <c r="AY193" s="187" t="s">
        <v>137</v>
      </c>
      <c r="BK193" s="189">
        <f>SUM(BK194:BK203)</f>
        <v>0</v>
      </c>
    </row>
    <row r="194" spans="1:65" s="2" customFormat="1" ht="33" customHeight="1">
      <c r="A194" s="31"/>
      <c r="B194" s="32"/>
      <c r="C194" s="192" t="s">
        <v>383</v>
      </c>
      <c r="D194" s="192" t="s">
        <v>140</v>
      </c>
      <c r="E194" s="193" t="s">
        <v>962</v>
      </c>
      <c r="F194" s="194" t="s">
        <v>963</v>
      </c>
      <c r="G194" s="195" t="s">
        <v>143</v>
      </c>
      <c r="H194" s="196">
        <v>30</v>
      </c>
      <c r="I194" s="197"/>
      <c r="J194" s="198">
        <f t="shared" ref="J194:J203" si="30">ROUND(I194*H194,2)</f>
        <v>0</v>
      </c>
      <c r="K194" s="199"/>
      <c r="L194" s="36"/>
      <c r="M194" s="200" t="s">
        <v>1</v>
      </c>
      <c r="N194" s="201" t="s">
        <v>39</v>
      </c>
      <c r="O194" s="72"/>
      <c r="P194" s="202">
        <f t="shared" ref="P194:P203" si="31">O194*H194</f>
        <v>0</v>
      </c>
      <c r="Q194" s="202">
        <v>3.777E-3</v>
      </c>
      <c r="R194" s="202">
        <f t="shared" ref="R194:R203" si="32">Q194*H194</f>
        <v>0.11330999999999999</v>
      </c>
      <c r="S194" s="202">
        <v>0</v>
      </c>
      <c r="T194" s="203">
        <f t="shared" ref="T194:T203" si="33"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4" t="s">
        <v>193</v>
      </c>
      <c r="AT194" s="204" t="s">
        <v>140</v>
      </c>
      <c r="AU194" s="204" t="s">
        <v>145</v>
      </c>
      <c r="AY194" s="14" t="s">
        <v>137</v>
      </c>
      <c r="BE194" s="205">
        <f t="shared" ref="BE194:BE203" si="34">IF(N194="základná",J194,0)</f>
        <v>0</v>
      </c>
      <c r="BF194" s="205">
        <f t="shared" ref="BF194:BF203" si="35">IF(N194="znížená",J194,0)</f>
        <v>0</v>
      </c>
      <c r="BG194" s="205">
        <f t="shared" ref="BG194:BG203" si="36">IF(N194="zákl. prenesená",J194,0)</f>
        <v>0</v>
      </c>
      <c r="BH194" s="205">
        <f t="shared" ref="BH194:BH203" si="37">IF(N194="zníž. prenesená",J194,0)</f>
        <v>0</v>
      </c>
      <c r="BI194" s="205">
        <f t="shared" ref="BI194:BI203" si="38">IF(N194="nulová",J194,0)</f>
        <v>0</v>
      </c>
      <c r="BJ194" s="14" t="s">
        <v>145</v>
      </c>
      <c r="BK194" s="205">
        <f t="shared" ref="BK194:BK203" si="39">ROUND(I194*H194,2)</f>
        <v>0</v>
      </c>
      <c r="BL194" s="14" t="s">
        <v>193</v>
      </c>
      <c r="BM194" s="204" t="s">
        <v>964</v>
      </c>
    </row>
    <row r="195" spans="1:65" s="2" customFormat="1" ht="24.2" customHeight="1">
      <c r="A195" s="31"/>
      <c r="B195" s="32"/>
      <c r="C195" s="206" t="s">
        <v>387</v>
      </c>
      <c r="D195" s="206" t="s">
        <v>147</v>
      </c>
      <c r="E195" s="207" t="s">
        <v>965</v>
      </c>
      <c r="F195" s="208" t="s">
        <v>966</v>
      </c>
      <c r="G195" s="209" t="s">
        <v>143</v>
      </c>
      <c r="H195" s="210">
        <v>31.8</v>
      </c>
      <c r="I195" s="211"/>
      <c r="J195" s="212">
        <f t="shared" si="30"/>
        <v>0</v>
      </c>
      <c r="K195" s="213"/>
      <c r="L195" s="214"/>
      <c r="M195" s="215" t="s">
        <v>1</v>
      </c>
      <c r="N195" s="216" t="s">
        <v>39</v>
      </c>
      <c r="O195" s="72"/>
      <c r="P195" s="202">
        <f t="shared" si="31"/>
        <v>0</v>
      </c>
      <c r="Q195" s="202">
        <v>1.78E-2</v>
      </c>
      <c r="R195" s="202">
        <f t="shared" si="32"/>
        <v>0.56603999999999999</v>
      </c>
      <c r="S195" s="202">
        <v>0</v>
      </c>
      <c r="T195" s="203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4" t="s">
        <v>281</v>
      </c>
      <c r="AT195" s="204" t="s">
        <v>147</v>
      </c>
      <c r="AU195" s="204" t="s">
        <v>145</v>
      </c>
      <c r="AY195" s="14" t="s">
        <v>137</v>
      </c>
      <c r="BE195" s="205">
        <f t="shared" si="34"/>
        <v>0</v>
      </c>
      <c r="BF195" s="205">
        <f t="shared" si="35"/>
        <v>0</v>
      </c>
      <c r="BG195" s="205">
        <f t="shared" si="36"/>
        <v>0</v>
      </c>
      <c r="BH195" s="205">
        <f t="shared" si="37"/>
        <v>0</v>
      </c>
      <c r="BI195" s="205">
        <f t="shared" si="38"/>
        <v>0</v>
      </c>
      <c r="BJ195" s="14" t="s">
        <v>145</v>
      </c>
      <c r="BK195" s="205">
        <f t="shared" si="39"/>
        <v>0</v>
      </c>
      <c r="BL195" s="14" t="s">
        <v>193</v>
      </c>
      <c r="BM195" s="204" t="s">
        <v>967</v>
      </c>
    </row>
    <row r="196" spans="1:65" s="2" customFormat="1" ht="24.2" customHeight="1">
      <c r="A196" s="31"/>
      <c r="B196" s="32"/>
      <c r="C196" s="206" t="s">
        <v>391</v>
      </c>
      <c r="D196" s="206" t="s">
        <v>147</v>
      </c>
      <c r="E196" s="207" t="s">
        <v>542</v>
      </c>
      <c r="F196" s="208" t="s">
        <v>543</v>
      </c>
      <c r="G196" s="209" t="s">
        <v>174</v>
      </c>
      <c r="H196" s="210">
        <v>13.5</v>
      </c>
      <c r="I196" s="211"/>
      <c r="J196" s="212">
        <f t="shared" si="30"/>
        <v>0</v>
      </c>
      <c r="K196" s="213"/>
      <c r="L196" s="214"/>
      <c r="M196" s="215" t="s">
        <v>1</v>
      </c>
      <c r="N196" s="216" t="s">
        <v>39</v>
      </c>
      <c r="O196" s="72"/>
      <c r="P196" s="202">
        <f t="shared" si="31"/>
        <v>0</v>
      </c>
      <c r="Q196" s="202">
        <v>1E-3</v>
      </c>
      <c r="R196" s="202">
        <f t="shared" si="32"/>
        <v>1.35E-2</v>
      </c>
      <c r="S196" s="202">
        <v>0</v>
      </c>
      <c r="T196" s="203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4" t="s">
        <v>281</v>
      </c>
      <c r="AT196" s="204" t="s">
        <v>147</v>
      </c>
      <c r="AU196" s="204" t="s">
        <v>145</v>
      </c>
      <c r="AY196" s="14" t="s">
        <v>137</v>
      </c>
      <c r="BE196" s="205">
        <f t="shared" si="34"/>
        <v>0</v>
      </c>
      <c r="BF196" s="205">
        <f t="shared" si="35"/>
        <v>0</v>
      </c>
      <c r="BG196" s="205">
        <f t="shared" si="36"/>
        <v>0</v>
      </c>
      <c r="BH196" s="205">
        <f t="shared" si="37"/>
        <v>0</v>
      </c>
      <c r="BI196" s="205">
        <f t="shared" si="38"/>
        <v>0</v>
      </c>
      <c r="BJ196" s="14" t="s">
        <v>145</v>
      </c>
      <c r="BK196" s="205">
        <f t="shared" si="39"/>
        <v>0</v>
      </c>
      <c r="BL196" s="14" t="s">
        <v>193</v>
      </c>
      <c r="BM196" s="204" t="s">
        <v>968</v>
      </c>
    </row>
    <row r="197" spans="1:65" s="2" customFormat="1" ht="24.2" customHeight="1">
      <c r="A197" s="31"/>
      <c r="B197" s="32"/>
      <c r="C197" s="206" t="s">
        <v>395</v>
      </c>
      <c r="D197" s="206" t="s">
        <v>147</v>
      </c>
      <c r="E197" s="207" t="s">
        <v>546</v>
      </c>
      <c r="F197" s="208" t="s">
        <v>547</v>
      </c>
      <c r="G197" s="209" t="s">
        <v>207</v>
      </c>
      <c r="H197" s="210">
        <v>10</v>
      </c>
      <c r="I197" s="211"/>
      <c r="J197" s="212">
        <f t="shared" si="30"/>
        <v>0</v>
      </c>
      <c r="K197" s="213"/>
      <c r="L197" s="214"/>
      <c r="M197" s="215" t="s">
        <v>1</v>
      </c>
      <c r="N197" s="216" t="s">
        <v>39</v>
      </c>
      <c r="O197" s="72"/>
      <c r="P197" s="202">
        <f t="shared" si="31"/>
        <v>0</v>
      </c>
      <c r="Q197" s="202">
        <v>1.1E-4</v>
      </c>
      <c r="R197" s="202">
        <f t="shared" si="32"/>
        <v>1.1000000000000001E-3</v>
      </c>
      <c r="S197" s="202">
        <v>0</v>
      </c>
      <c r="T197" s="203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4" t="s">
        <v>150</v>
      </c>
      <c r="AT197" s="204" t="s">
        <v>147</v>
      </c>
      <c r="AU197" s="204" t="s">
        <v>145</v>
      </c>
      <c r="AY197" s="14" t="s">
        <v>137</v>
      </c>
      <c r="BE197" s="205">
        <f t="shared" si="34"/>
        <v>0</v>
      </c>
      <c r="BF197" s="205">
        <f t="shared" si="35"/>
        <v>0</v>
      </c>
      <c r="BG197" s="205">
        <f t="shared" si="36"/>
        <v>0</v>
      </c>
      <c r="BH197" s="205">
        <f t="shared" si="37"/>
        <v>0</v>
      </c>
      <c r="BI197" s="205">
        <f t="shared" si="38"/>
        <v>0</v>
      </c>
      <c r="BJ197" s="14" t="s">
        <v>145</v>
      </c>
      <c r="BK197" s="205">
        <f t="shared" si="39"/>
        <v>0</v>
      </c>
      <c r="BL197" s="14" t="s">
        <v>144</v>
      </c>
      <c r="BM197" s="204" t="s">
        <v>969</v>
      </c>
    </row>
    <row r="198" spans="1:65" s="2" customFormat="1" ht="33" customHeight="1">
      <c r="A198" s="31"/>
      <c r="B198" s="32"/>
      <c r="C198" s="192" t="s">
        <v>399</v>
      </c>
      <c r="D198" s="192" t="s">
        <v>140</v>
      </c>
      <c r="E198" s="193" t="s">
        <v>534</v>
      </c>
      <c r="F198" s="194" t="s">
        <v>535</v>
      </c>
      <c r="G198" s="195" t="s">
        <v>143</v>
      </c>
      <c r="H198" s="196">
        <v>9.4</v>
      </c>
      <c r="I198" s="197"/>
      <c r="J198" s="198">
        <f t="shared" si="30"/>
        <v>0</v>
      </c>
      <c r="K198" s="199"/>
      <c r="L198" s="36"/>
      <c r="M198" s="200" t="s">
        <v>1</v>
      </c>
      <c r="N198" s="201" t="s">
        <v>39</v>
      </c>
      <c r="O198" s="72"/>
      <c r="P198" s="202">
        <f t="shared" si="31"/>
        <v>0</v>
      </c>
      <c r="Q198" s="202">
        <v>3.6970000000000002E-3</v>
      </c>
      <c r="R198" s="202">
        <f t="shared" si="32"/>
        <v>3.4751800000000006E-2</v>
      </c>
      <c r="S198" s="202">
        <v>0</v>
      </c>
      <c r="T198" s="203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4" t="s">
        <v>193</v>
      </c>
      <c r="AT198" s="204" t="s">
        <v>140</v>
      </c>
      <c r="AU198" s="204" t="s">
        <v>145</v>
      </c>
      <c r="AY198" s="14" t="s">
        <v>137</v>
      </c>
      <c r="BE198" s="205">
        <f t="shared" si="34"/>
        <v>0</v>
      </c>
      <c r="BF198" s="205">
        <f t="shared" si="35"/>
        <v>0</v>
      </c>
      <c r="BG198" s="205">
        <f t="shared" si="36"/>
        <v>0</v>
      </c>
      <c r="BH198" s="205">
        <f t="shared" si="37"/>
        <v>0</v>
      </c>
      <c r="BI198" s="205">
        <f t="shared" si="38"/>
        <v>0</v>
      </c>
      <c r="BJ198" s="14" t="s">
        <v>145</v>
      </c>
      <c r="BK198" s="205">
        <f t="shared" si="39"/>
        <v>0</v>
      </c>
      <c r="BL198" s="14" t="s">
        <v>193</v>
      </c>
      <c r="BM198" s="204" t="s">
        <v>970</v>
      </c>
    </row>
    <row r="199" spans="1:65" s="2" customFormat="1" ht="24.2" customHeight="1">
      <c r="A199" s="31"/>
      <c r="B199" s="32"/>
      <c r="C199" s="206" t="s">
        <v>403</v>
      </c>
      <c r="D199" s="206" t="s">
        <v>147</v>
      </c>
      <c r="E199" s="207" t="s">
        <v>744</v>
      </c>
      <c r="F199" s="208" t="s">
        <v>745</v>
      </c>
      <c r="G199" s="209" t="s">
        <v>143</v>
      </c>
      <c r="H199" s="210">
        <v>9.9640000000000004</v>
      </c>
      <c r="I199" s="211"/>
      <c r="J199" s="212">
        <f t="shared" si="30"/>
        <v>0</v>
      </c>
      <c r="K199" s="213"/>
      <c r="L199" s="214"/>
      <c r="M199" s="215" t="s">
        <v>1</v>
      </c>
      <c r="N199" s="216" t="s">
        <v>39</v>
      </c>
      <c r="O199" s="72"/>
      <c r="P199" s="202">
        <f t="shared" si="31"/>
        <v>0</v>
      </c>
      <c r="Q199" s="202">
        <v>2.1899999999999999E-2</v>
      </c>
      <c r="R199" s="202">
        <f t="shared" si="32"/>
        <v>0.21821160000000001</v>
      </c>
      <c r="S199" s="202">
        <v>0</v>
      </c>
      <c r="T199" s="203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4" t="s">
        <v>281</v>
      </c>
      <c r="AT199" s="204" t="s">
        <v>147</v>
      </c>
      <c r="AU199" s="204" t="s">
        <v>145</v>
      </c>
      <c r="AY199" s="14" t="s">
        <v>137</v>
      </c>
      <c r="BE199" s="205">
        <f t="shared" si="34"/>
        <v>0</v>
      </c>
      <c r="BF199" s="205">
        <f t="shared" si="35"/>
        <v>0</v>
      </c>
      <c r="BG199" s="205">
        <f t="shared" si="36"/>
        <v>0</v>
      </c>
      <c r="BH199" s="205">
        <f t="shared" si="37"/>
        <v>0</v>
      </c>
      <c r="BI199" s="205">
        <f t="shared" si="38"/>
        <v>0</v>
      </c>
      <c r="BJ199" s="14" t="s">
        <v>145</v>
      </c>
      <c r="BK199" s="205">
        <f t="shared" si="39"/>
        <v>0</v>
      </c>
      <c r="BL199" s="14" t="s">
        <v>193</v>
      </c>
      <c r="BM199" s="204" t="s">
        <v>971</v>
      </c>
    </row>
    <row r="200" spans="1:65" s="2" customFormat="1" ht="24.2" customHeight="1">
      <c r="A200" s="31"/>
      <c r="B200" s="32"/>
      <c r="C200" s="206" t="s">
        <v>407</v>
      </c>
      <c r="D200" s="206" t="s">
        <v>147</v>
      </c>
      <c r="E200" s="207" t="s">
        <v>542</v>
      </c>
      <c r="F200" s="208" t="s">
        <v>543</v>
      </c>
      <c r="G200" s="209" t="s">
        <v>174</v>
      </c>
      <c r="H200" s="210">
        <v>3.29</v>
      </c>
      <c r="I200" s="211"/>
      <c r="J200" s="212">
        <f t="shared" si="30"/>
        <v>0</v>
      </c>
      <c r="K200" s="213"/>
      <c r="L200" s="214"/>
      <c r="M200" s="215" t="s">
        <v>1</v>
      </c>
      <c r="N200" s="216" t="s">
        <v>39</v>
      </c>
      <c r="O200" s="72"/>
      <c r="P200" s="202">
        <f t="shared" si="31"/>
        <v>0</v>
      </c>
      <c r="Q200" s="202">
        <v>1E-3</v>
      </c>
      <c r="R200" s="202">
        <f t="shared" si="32"/>
        <v>3.29E-3</v>
      </c>
      <c r="S200" s="202">
        <v>0</v>
      </c>
      <c r="T200" s="203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4" t="s">
        <v>281</v>
      </c>
      <c r="AT200" s="204" t="s">
        <v>147</v>
      </c>
      <c r="AU200" s="204" t="s">
        <v>145</v>
      </c>
      <c r="AY200" s="14" t="s">
        <v>137</v>
      </c>
      <c r="BE200" s="205">
        <f t="shared" si="34"/>
        <v>0</v>
      </c>
      <c r="BF200" s="205">
        <f t="shared" si="35"/>
        <v>0</v>
      </c>
      <c r="BG200" s="205">
        <f t="shared" si="36"/>
        <v>0</v>
      </c>
      <c r="BH200" s="205">
        <f t="shared" si="37"/>
        <v>0</v>
      </c>
      <c r="BI200" s="205">
        <f t="shared" si="38"/>
        <v>0</v>
      </c>
      <c r="BJ200" s="14" t="s">
        <v>145</v>
      </c>
      <c r="BK200" s="205">
        <f t="shared" si="39"/>
        <v>0</v>
      </c>
      <c r="BL200" s="14" t="s">
        <v>193</v>
      </c>
      <c r="BM200" s="204" t="s">
        <v>972</v>
      </c>
    </row>
    <row r="201" spans="1:65" s="2" customFormat="1" ht="24.2" customHeight="1">
      <c r="A201" s="31"/>
      <c r="B201" s="32"/>
      <c r="C201" s="206" t="s">
        <v>411</v>
      </c>
      <c r="D201" s="206" t="s">
        <v>147</v>
      </c>
      <c r="E201" s="207" t="s">
        <v>546</v>
      </c>
      <c r="F201" s="208" t="s">
        <v>547</v>
      </c>
      <c r="G201" s="209" t="s">
        <v>207</v>
      </c>
      <c r="H201" s="210">
        <v>3</v>
      </c>
      <c r="I201" s="211"/>
      <c r="J201" s="212">
        <f t="shared" si="30"/>
        <v>0</v>
      </c>
      <c r="K201" s="213"/>
      <c r="L201" s="214"/>
      <c r="M201" s="215" t="s">
        <v>1</v>
      </c>
      <c r="N201" s="216" t="s">
        <v>39</v>
      </c>
      <c r="O201" s="72"/>
      <c r="P201" s="202">
        <f t="shared" si="31"/>
        <v>0</v>
      </c>
      <c r="Q201" s="202">
        <v>1.1E-4</v>
      </c>
      <c r="R201" s="202">
        <f t="shared" si="32"/>
        <v>3.3E-4</v>
      </c>
      <c r="S201" s="202">
        <v>0</v>
      </c>
      <c r="T201" s="203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4" t="s">
        <v>150</v>
      </c>
      <c r="AT201" s="204" t="s">
        <v>147</v>
      </c>
      <c r="AU201" s="204" t="s">
        <v>145</v>
      </c>
      <c r="AY201" s="14" t="s">
        <v>137</v>
      </c>
      <c r="BE201" s="205">
        <f t="shared" si="34"/>
        <v>0</v>
      </c>
      <c r="BF201" s="205">
        <f t="shared" si="35"/>
        <v>0</v>
      </c>
      <c r="BG201" s="205">
        <f t="shared" si="36"/>
        <v>0</v>
      </c>
      <c r="BH201" s="205">
        <f t="shared" si="37"/>
        <v>0</v>
      </c>
      <c r="BI201" s="205">
        <f t="shared" si="38"/>
        <v>0</v>
      </c>
      <c r="BJ201" s="14" t="s">
        <v>145</v>
      </c>
      <c r="BK201" s="205">
        <f t="shared" si="39"/>
        <v>0</v>
      </c>
      <c r="BL201" s="14" t="s">
        <v>144</v>
      </c>
      <c r="BM201" s="204" t="s">
        <v>973</v>
      </c>
    </row>
    <row r="202" spans="1:65" s="2" customFormat="1" ht="33" customHeight="1">
      <c r="A202" s="31"/>
      <c r="B202" s="32"/>
      <c r="C202" s="192" t="s">
        <v>415</v>
      </c>
      <c r="D202" s="192" t="s">
        <v>140</v>
      </c>
      <c r="E202" s="193" t="s">
        <v>974</v>
      </c>
      <c r="F202" s="194" t="s">
        <v>975</v>
      </c>
      <c r="G202" s="195" t="s">
        <v>143</v>
      </c>
      <c r="H202" s="196">
        <v>20</v>
      </c>
      <c r="I202" s="197"/>
      <c r="J202" s="198">
        <f t="shared" si="30"/>
        <v>0</v>
      </c>
      <c r="K202" s="199"/>
      <c r="L202" s="36"/>
      <c r="M202" s="200" t="s">
        <v>1</v>
      </c>
      <c r="N202" s="201" t="s">
        <v>39</v>
      </c>
      <c r="O202" s="72"/>
      <c r="P202" s="202">
        <f t="shared" si="31"/>
        <v>0</v>
      </c>
      <c r="Q202" s="202">
        <v>3.7079999999999999E-3</v>
      </c>
      <c r="R202" s="202">
        <f t="shared" si="32"/>
        <v>7.4160000000000004E-2</v>
      </c>
      <c r="S202" s="202">
        <v>0</v>
      </c>
      <c r="T202" s="203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4" t="s">
        <v>193</v>
      </c>
      <c r="AT202" s="204" t="s">
        <v>140</v>
      </c>
      <c r="AU202" s="204" t="s">
        <v>145</v>
      </c>
      <c r="AY202" s="14" t="s">
        <v>137</v>
      </c>
      <c r="BE202" s="205">
        <f t="shared" si="34"/>
        <v>0</v>
      </c>
      <c r="BF202" s="205">
        <f t="shared" si="35"/>
        <v>0</v>
      </c>
      <c r="BG202" s="205">
        <f t="shared" si="36"/>
        <v>0</v>
      </c>
      <c r="BH202" s="205">
        <f t="shared" si="37"/>
        <v>0</v>
      </c>
      <c r="BI202" s="205">
        <f t="shared" si="38"/>
        <v>0</v>
      </c>
      <c r="BJ202" s="14" t="s">
        <v>145</v>
      </c>
      <c r="BK202" s="205">
        <f t="shared" si="39"/>
        <v>0</v>
      </c>
      <c r="BL202" s="14" t="s">
        <v>193</v>
      </c>
      <c r="BM202" s="204" t="s">
        <v>976</v>
      </c>
    </row>
    <row r="203" spans="1:65" s="2" customFormat="1" ht="24.2" customHeight="1">
      <c r="A203" s="31"/>
      <c r="B203" s="32"/>
      <c r="C203" s="192" t="s">
        <v>419</v>
      </c>
      <c r="D203" s="192" t="s">
        <v>140</v>
      </c>
      <c r="E203" s="193" t="s">
        <v>550</v>
      </c>
      <c r="F203" s="194" t="s">
        <v>551</v>
      </c>
      <c r="G203" s="195" t="s">
        <v>261</v>
      </c>
      <c r="H203" s="217"/>
      <c r="I203" s="197"/>
      <c r="J203" s="198">
        <f t="shared" si="30"/>
        <v>0</v>
      </c>
      <c r="K203" s="199"/>
      <c r="L203" s="36"/>
      <c r="M203" s="200" t="s">
        <v>1</v>
      </c>
      <c r="N203" s="201" t="s">
        <v>39</v>
      </c>
      <c r="O203" s="72"/>
      <c r="P203" s="202">
        <f t="shared" si="31"/>
        <v>0</v>
      </c>
      <c r="Q203" s="202">
        <v>0</v>
      </c>
      <c r="R203" s="202">
        <f t="shared" si="32"/>
        <v>0</v>
      </c>
      <c r="S203" s="202">
        <v>0</v>
      </c>
      <c r="T203" s="203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4" t="s">
        <v>193</v>
      </c>
      <c r="AT203" s="204" t="s">
        <v>140</v>
      </c>
      <c r="AU203" s="204" t="s">
        <v>145</v>
      </c>
      <c r="AY203" s="14" t="s">
        <v>137</v>
      </c>
      <c r="BE203" s="205">
        <f t="shared" si="34"/>
        <v>0</v>
      </c>
      <c r="BF203" s="205">
        <f t="shared" si="35"/>
        <v>0</v>
      </c>
      <c r="BG203" s="205">
        <f t="shared" si="36"/>
        <v>0</v>
      </c>
      <c r="BH203" s="205">
        <f t="shared" si="37"/>
        <v>0</v>
      </c>
      <c r="BI203" s="205">
        <f t="shared" si="38"/>
        <v>0</v>
      </c>
      <c r="BJ203" s="14" t="s">
        <v>145</v>
      </c>
      <c r="BK203" s="205">
        <f t="shared" si="39"/>
        <v>0</v>
      </c>
      <c r="BL203" s="14" t="s">
        <v>193</v>
      </c>
      <c r="BM203" s="204" t="s">
        <v>977</v>
      </c>
    </row>
    <row r="204" spans="1:65" s="12" customFormat="1" ht="22.9" customHeight="1">
      <c r="B204" s="176"/>
      <c r="C204" s="177"/>
      <c r="D204" s="178" t="s">
        <v>72</v>
      </c>
      <c r="E204" s="190" t="s">
        <v>553</v>
      </c>
      <c r="F204" s="190" t="s">
        <v>554</v>
      </c>
      <c r="G204" s="177"/>
      <c r="H204" s="177"/>
      <c r="I204" s="180"/>
      <c r="J204" s="191">
        <f>BK204</f>
        <v>0</v>
      </c>
      <c r="K204" s="177"/>
      <c r="L204" s="182"/>
      <c r="M204" s="183"/>
      <c r="N204" s="184"/>
      <c r="O204" s="184"/>
      <c r="P204" s="185">
        <f>SUM(P205:P209)</f>
        <v>0</v>
      </c>
      <c r="Q204" s="184"/>
      <c r="R204" s="185">
        <f>SUM(R205:R209)</f>
        <v>0.65066960000000007</v>
      </c>
      <c r="S204" s="184"/>
      <c r="T204" s="186">
        <f>SUM(T205:T209)</f>
        <v>0</v>
      </c>
      <c r="AR204" s="187" t="s">
        <v>145</v>
      </c>
      <c r="AT204" s="188" t="s">
        <v>72</v>
      </c>
      <c r="AU204" s="188" t="s">
        <v>81</v>
      </c>
      <c r="AY204" s="187" t="s">
        <v>137</v>
      </c>
      <c r="BK204" s="189">
        <f>SUM(BK205:BK209)</f>
        <v>0</v>
      </c>
    </row>
    <row r="205" spans="1:65" s="2" customFormat="1" ht="37.9" customHeight="1">
      <c r="A205" s="31"/>
      <c r="B205" s="32"/>
      <c r="C205" s="192" t="s">
        <v>423</v>
      </c>
      <c r="D205" s="192" t="s">
        <v>140</v>
      </c>
      <c r="E205" s="193" t="s">
        <v>556</v>
      </c>
      <c r="F205" s="194" t="s">
        <v>557</v>
      </c>
      <c r="G205" s="195" t="s">
        <v>143</v>
      </c>
      <c r="H205" s="196">
        <v>28</v>
      </c>
      <c r="I205" s="197"/>
      <c r="J205" s="198">
        <f>ROUND(I205*H205,2)</f>
        <v>0</v>
      </c>
      <c r="K205" s="199"/>
      <c r="L205" s="36"/>
      <c r="M205" s="200" t="s">
        <v>1</v>
      </c>
      <c r="N205" s="201" t="s">
        <v>39</v>
      </c>
      <c r="O205" s="72"/>
      <c r="P205" s="202">
        <f>O205*H205</f>
        <v>0</v>
      </c>
      <c r="Q205" s="202">
        <v>3.1970000000000002E-3</v>
      </c>
      <c r="R205" s="202">
        <f>Q205*H205</f>
        <v>8.9516000000000012E-2</v>
      </c>
      <c r="S205" s="202">
        <v>0</v>
      </c>
      <c r="T205" s="203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4" t="s">
        <v>193</v>
      </c>
      <c r="AT205" s="204" t="s">
        <v>140</v>
      </c>
      <c r="AU205" s="204" t="s">
        <v>145</v>
      </c>
      <c r="AY205" s="14" t="s">
        <v>137</v>
      </c>
      <c r="BE205" s="205">
        <f>IF(N205="základná",J205,0)</f>
        <v>0</v>
      </c>
      <c r="BF205" s="205">
        <f>IF(N205="znížená",J205,0)</f>
        <v>0</v>
      </c>
      <c r="BG205" s="205">
        <f>IF(N205="zákl. prenesená",J205,0)</f>
        <v>0</v>
      </c>
      <c r="BH205" s="205">
        <f>IF(N205="zníž. prenesená",J205,0)</f>
        <v>0</v>
      </c>
      <c r="BI205" s="205">
        <f>IF(N205="nulová",J205,0)</f>
        <v>0</v>
      </c>
      <c r="BJ205" s="14" t="s">
        <v>145</v>
      </c>
      <c r="BK205" s="205">
        <f>ROUND(I205*H205,2)</f>
        <v>0</v>
      </c>
      <c r="BL205" s="14" t="s">
        <v>193</v>
      </c>
      <c r="BM205" s="204" t="s">
        <v>978</v>
      </c>
    </row>
    <row r="206" spans="1:65" s="2" customFormat="1" ht="16.5" customHeight="1">
      <c r="A206" s="31"/>
      <c r="B206" s="32"/>
      <c r="C206" s="206" t="s">
        <v>427</v>
      </c>
      <c r="D206" s="206" t="s">
        <v>147</v>
      </c>
      <c r="E206" s="207" t="s">
        <v>560</v>
      </c>
      <c r="F206" s="208" t="s">
        <v>561</v>
      </c>
      <c r="G206" s="209" t="s">
        <v>143</v>
      </c>
      <c r="H206" s="210">
        <v>29.68</v>
      </c>
      <c r="I206" s="211"/>
      <c r="J206" s="212">
        <f>ROUND(I206*H206,2)</f>
        <v>0</v>
      </c>
      <c r="K206" s="213"/>
      <c r="L206" s="214"/>
      <c r="M206" s="215" t="s">
        <v>1</v>
      </c>
      <c r="N206" s="216" t="s">
        <v>39</v>
      </c>
      <c r="O206" s="72"/>
      <c r="P206" s="202">
        <f>O206*H206</f>
        <v>0</v>
      </c>
      <c r="Q206" s="202">
        <v>1.8519999999999998E-2</v>
      </c>
      <c r="R206" s="202">
        <f>Q206*H206</f>
        <v>0.54967359999999998</v>
      </c>
      <c r="S206" s="202">
        <v>0</v>
      </c>
      <c r="T206" s="203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4" t="s">
        <v>281</v>
      </c>
      <c r="AT206" s="204" t="s">
        <v>147</v>
      </c>
      <c r="AU206" s="204" t="s">
        <v>145</v>
      </c>
      <c r="AY206" s="14" t="s">
        <v>137</v>
      </c>
      <c r="BE206" s="205">
        <f>IF(N206="základná",J206,0)</f>
        <v>0</v>
      </c>
      <c r="BF206" s="205">
        <f>IF(N206="znížená",J206,0)</f>
        <v>0</v>
      </c>
      <c r="BG206" s="205">
        <f>IF(N206="zákl. prenesená",J206,0)</f>
        <v>0</v>
      </c>
      <c r="BH206" s="205">
        <f>IF(N206="zníž. prenesená",J206,0)</f>
        <v>0</v>
      </c>
      <c r="BI206" s="205">
        <f>IF(N206="nulová",J206,0)</f>
        <v>0</v>
      </c>
      <c r="BJ206" s="14" t="s">
        <v>145</v>
      </c>
      <c r="BK206" s="205">
        <f>ROUND(I206*H206,2)</f>
        <v>0</v>
      </c>
      <c r="BL206" s="14" t="s">
        <v>193</v>
      </c>
      <c r="BM206" s="204" t="s">
        <v>979</v>
      </c>
    </row>
    <row r="207" spans="1:65" s="2" customFormat="1" ht="24.2" customHeight="1">
      <c r="A207" s="31"/>
      <c r="B207" s="32"/>
      <c r="C207" s="206" t="s">
        <v>431</v>
      </c>
      <c r="D207" s="206" t="s">
        <v>147</v>
      </c>
      <c r="E207" s="207" t="s">
        <v>542</v>
      </c>
      <c r="F207" s="208" t="s">
        <v>543</v>
      </c>
      <c r="G207" s="209" t="s">
        <v>174</v>
      </c>
      <c r="H207" s="210">
        <v>9.8000000000000007</v>
      </c>
      <c r="I207" s="211"/>
      <c r="J207" s="212">
        <f>ROUND(I207*H207,2)</f>
        <v>0</v>
      </c>
      <c r="K207" s="213"/>
      <c r="L207" s="214"/>
      <c r="M207" s="215" t="s">
        <v>1</v>
      </c>
      <c r="N207" s="216" t="s">
        <v>39</v>
      </c>
      <c r="O207" s="72"/>
      <c r="P207" s="202">
        <f>O207*H207</f>
        <v>0</v>
      </c>
      <c r="Q207" s="202">
        <v>1E-3</v>
      </c>
      <c r="R207" s="202">
        <f>Q207*H207</f>
        <v>9.8000000000000014E-3</v>
      </c>
      <c r="S207" s="202">
        <v>0</v>
      </c>
      <c r="T207" s="203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4" t="s">
        <v>281</v>
      </c>
      <c r="AT207" s="204" t="s">
        <v>147</v>
      </c>
      <c r="AU207" s="204" t="s">
        <v>145</v>
      </c>
      <c r="AY207" s="14" t="s">
        <v>137</v>
      </c>
      <c r="BE207" s="205">
        <f>IF(N207="základná",J207,0)</f>
        <v>0</v>
      </c>
      <c r="BF207" s="205">
        <f>IF(N207="znížená",J207,0)</f>
        <v>0</v>
      </c>
      <c r="BG207" s="205">
        <f>IF(N207="zákl. prenesená",J207,0)</f>
        <v>0</v>
      </c>
      <c r="BH207" s="205">
        <f>IF(N207="zníž. prenesená",J207,0)</f>
        <v>0</v>
      </c>
      <c r="BI207" s="205">
        <f>IF(N207="nulová",J207,0)</f>
        <v>0</v>
      </c>
      <c r="BJ207" s="14" t="s">
        <v>145</v>
      </c>
      <c r="BK207" s="205">
        <f>ROUND(I207*H207,2)</f>
        <v>0</v>
      </c>
      <c r="BL207" s="14" t="s">
        <v>193</v>
      </c>
      <c r="BM207" s="204" t="s">
        <v>980</v>
      </c>
    </row>
    <row r="208" spans="1:65" s="2" customFormat="1" ht="24.2" customHeight="1">
      <c r="A208" s="31"/>
      <c r="B208" s="32"/>
      <c r="C208" s="206" t="s">
        <v>435</v>
      </c>
      <c r="D208" s="206" t="s">
        <v>147</v>
      </c>
      <c r="E208" s="207" t="s">
        <v>565</v>
      </c>
      <c r="F208" s="208" t="s">
        <v>566</v>
      </c>
      <c r="G208" s="209" t="s">
        <v>207</v>
      </c>
      <c r="H208" s="210">
        <v>24</v>
      </c>
      <c r="I208" s="211"/>
      <c r="J208" s="212">
        <f>ROUND(I208*H208,2)</f>
        <v>0</v>
      </c>
      <c r="K208" s="213"/>
      <c r="L208" s="214"/>
      <c r="M208" s="215" t="s">
        <v>1</v>
      </c>
      <c r="N208" s="216" t="s">
        <v>39</v>
      </c>
      <c r="O208" s="72"/>
      <c r="P208" s="202">
        <f>O208*H208</f>
        <v>0</v>
      </c>
      <c r="Q208" s="202">
        <v>6.9999999999999994E-5</v>
      </c>
      <c r="R208" s="202">
        <f>Q208*H208</f>
        <v>1.6799999999999999E-3</v>
      </c>
      <c r="S208" s="202">
        <v>0</v>
      </c>
      <c r="T208" s="203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4" t="s">
        <v>281</v>
      </c>
      <c r="AT208" s="204" t="s">
        <v>147</v>
      </c>
      <c r="AU208" s="204" t="s">
        <v>145</v>
      </c>
      <c r="AY208" s="14" t="s">
        <v>137</v>
      </c>
      <c r="BE208" s="205">
        <f>IF(N208="základná",J208,0)</f>
        <v>0</v>
      </c>
      <c r="BF208" s="205">
        <f>IF(N208="znížená",J208,0)</f>
        <v>0</v>
      </c>
      <c r="BG208" s="205">
        <f>IF(N208="zákl. prenesená",J208,0)</f>
        <v>0</v>
      </c>
      <c r="BH208" s="205">
        <f>IF(N208="zníž. prenesená",J208,0)</f>
        <v>0</v>
      </c>
      <c r="BI208" s="205">
        <f>IF(N208="nulová",J208,0)</f>
        <v>0</v>
      </c>
      <c r="BJ208" s="14" t="s">
        <v>145</v>
      </c>
      <c r="BK208" s="205">
        <f>ROUND(I208*H208,2)</f>
        <v>0</v>
      </c>
      <c r="BL208" s="14" t="s">
        <v>193</v>
      </c>
      <c r="BM208" s="204" t="s">
        <v>981</v>
      </c>
    </row>
    <row r="209" spans="1:65" s="2" customFormat="1" ht="24.2" customHeight="1">
      <c r="A209" s="31"/>
      <c r="B209" s="32"/>
      <c r="C209" s="192" t="s">
        <v>439</v>
      </c>
      <c r="D209" s="192" t="s">
        <v>140</v>
      </c>
      <c r="E209" s="193" t="s">
        <v>569</v>
      </c>
      <c r="F209" s="194" t="s">
        <v>570</v>
      </c>
      <c r="G209" s="195" t="s">
        <v>261</v>
      </c>
      <c r="H209" s="217"/>
      <c r="I209" s="197"/>
      <c r="J209" s="198">
        <f>ROUND(I209*H209,2)</f>
        <v>0</v>
      </c>
      <c r="K209" s="199"/>
      <c r="L209" s="36"/>
      <c r="M209" s="200" t="s">
        <v>1</v>
      </c>
      <c r="N209" s="201" t="s">
        <v>39</v>
      </c>
      <c r="O209" s="7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4" t="s">
        <v>193</v>
      </c>
      <c r="AT209" s="204" t="s">
        <v>140</v>
      </c>
      <c r="AU209" s="204" t="s">
        <v>145</v>
      </c>
      <c r="AY209" s="14" t="s">
        <v>137</v>
      </c>
      <c r="BE209" s="205">
        <f>IF(N209="základná",J209,0)</f>
        <v>0</v>
      </c>
      <c r="BF209" s="205">
        <f>IF(N209="znížená",J209,0)</f>
        <v>0</v>
      </c>
      <c r="BG209" s="205">
        <f>IF(N209="zákl. prenesená",J209,0)</f>
        <v>0</v>
      </c>
      <c r="BH209" s="205">
        <f>IF(N209="zníž. prenesená",J209,0)</f>
        <v>0</v>
      </c>
      <c r="BI209" s="205">
        <f>IF(N209="nulová",J209,0)</f>
        <v>0</v>
      </c>
      <c r="BJ209" s="14" t="s">
        <v>145</v>
      </c>
      <c r="BK209" s="205">
        <f>ROUND(I209*H209,2)</f>
        <v>0</v>
      </c>
      <c r="BL209" s="14" t="s">
        <v>193</v>
      </c>
      <c r="BM209" s="204" t="s">
        <v>982</v>
      </c>
    </row>
    <row r="210" spans="1:65" s="12" customFormat="1" ht="22.9" customHeight="1">
      <c r="B210" s="176"/>
      <c r="C210" s="177"/>
      <c r="D210" s="178" t="s">
        <v>72</v>
      </c>
      <c r="E210" s="190" t="s">
        <v>572</v>
      </c>
      <c r="F210" s="190" t="s">
        <v>573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SUM(P211:P213)</f>
        <v>0</v>
      </c>
      <c r="Q210" s="184"/>
      <c r="R210" s="185">
        <f>SUM(R211:R213)</f>
        <v>1.6480000000000002E-2</v>
      </c>
      <c r="S210" s="184"/>
      <c r="T210" s="186">
        <f>SUM(T211:T213)</f>
        <v>0</v>
      </c>
      <c r="AR210" s="187" t="s">
        <v>145</v>
      </c>
      <c r="AT210" s="188" t="s">
        <v>72</v>
      </c>
      <c r="AU210" s="188" t="s">
        <v>81</v>
      </c>
      <c r="AY210" s="187" t="s">
        <v>137</v>
      </c>
      <c r="BK210" s="189">
        <f>SUM(BK211:BK213)</f>
        <v>0</v>
      </c>
    </row>
    <row r="211" spans="1:65" s="2" customFormat="1" ht="24.2" customHeight="1">
      <c r="A211" s="31"/>
      <c r="B211" s="32"/>
      <c r="C211" s="192" t="s">
        <v>459</v>
      </c>
      <c r="D211" s="192" t="s">
        <v>140</v>
      </c>
      <c r="E211" s="193" t="s">
        <v>575</v>
      </c>
      <c r="F211" s="194" t="s">
        <v>576</v>
      </c>
      <c r="G211" s="195" t="s">
        <v>143</v>
      </c>
      <c r="H211" s="196">
        <v>20</v>
      </c>
      <c r="I211" s="197"/>
      <c r="J211" s="198">
        <f>ROUND(I211*H211,2)</f>
        <v>0</v>
      </c>
      <c r="K211" s="199"/>
      <c r="L211" s="36"/>
      <c r="M211" s="200" t="s">
        <v>1</v>
      </c>
      <c r="N211" s="201" t="s">
        <v>39</v>
      </c>
      <c r="O211" s="7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4" t="s">
        <v>193</v>
      </c>
      <c r="AT211" s="204" t="s">
        <v>140</v>
      </c>
      <c r="AU211" s="204" t="s">
        <v>145</v>
      </c>
      <c r="AY211" s="14" t="s">
        <v>137</v>
      </c>
      <c r="BE211" s="205">
        <f>IF(N211="základná",J211,0)</f>
        <v>0</v>
      </c>
      <c r="BF211" s="205">
        <f>IF(N211="znížená",J211,0)</f>
        <v>0</v>
      </c>
      <c r="BG211" s="205">
        <f>IF(N211="zákl. prenesená",J211,0)</f>
        <v>0</v>
      </c>
      <c r="BH211" s="205">
        <f>IF(N211="zníž. prenesená",J211,0)</f>
        <v>0</v>
      </c>
      <c r="BI211" s="205">
        <f>IF(N211="nulová",J211,0)</f>
        <v>0</v>
      </c>
      <c r="BJ211" s="14" t="s">
        <v>145</v>
      </c>
      <c r="BK211" s="205">
        <f>ROUND(I211*H211,2)</f>
        <v>0</v>
      </c>
      <c r="BL211" s="14" t="s">
        <v>193</v>
      </c>
      <c r="BM211" s="204" t="s">
        <v>983</v>
      </c>
    </row>
    <row r="212" spans="1:65" s="2" customFormat="1" ht="24.2" customHeight="1">
      <c r="A212" s="31"/>
      <c r="B212" s="32"/>
      <c r="C212" s="192" t="s">
        <v>463</v>
      </c>
      <c r="D212" s="192" t="s">
        <v>140</v>
      </c>
      <c r="E212" s="193" t="s">
        <v>579</v>
      </c>
      <c r="F212" s="194" t="s">
        <v>580</v>
      </c>
      <c r="G212" s="195" t="s">
        <v>143</v>
      </c>
      <c r="H212" s="196">
        <v>59.4</v>
      </c>
      <c r="I212" s="197"/>
      <c r="J212" s="198">
        <f>ROUND(I212*H212,2)</f>
        <v>0</v>
      </c>
      <c r="K212" s="199"/>
      <c r="L212" s="36"/>
      <c r="M212" s="200" t="s">
        <v>1</v>
      </c>
      <c r="N212" s="201" t="s">
        <v>39</v>
      </c>
      <c r="O212" s="72"/>
      <c r="P212" s="202">
        <f>O212*H212</f>
        <v>0</v>
      </c>
      <c r="Q212" s="202">
        <v>2.0000000000000001E-4</v>
      </c>
      <c r="R212" s="202">
        <f>Q212*H212</f>
        <v>1.188E-2</v>
      </c>
      <c r="S212" s="202">
        <v>0</v>
      </c>
      <c r="T212" s="203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4" t="s">
        <v>193</v>
      </c>
      <c r="AT212" s="204" t="s">
        <v>140</v>
      </c>
      <c r="AU212" s="204" t="s">
        <v>145</v>
      </c>
      <c r="AY212" s="14" t="s">
        <v>137</v>
      </c>
      <c r="BE212" s="205">
        <f>IF(N212="základná",J212,0)</f>
        <v>0</v>
      </c>
      <c r="BF212" s="205">
        <f>IF(N212="znížená",J212,0)</f>
        <v>0</v>
      </c>
      <c r="BG212" s="205">
        <f>IF(N212="zákl. prenesená",J212,0)</f>
        <v>0</v>
      </c>
      <c r="BH212" s="205">
        <f>IF(N212="zníž. prenesená",J212,0)</f>
        <v>0</v>
      </c>
      <c r="BI212" s="205">
        <f>IF(N212="nulová",J212,0)</f>
        <v>0</v>
      </c>
      <c r="BJ212" s="14" t="s">
        <v>145</v>
      </c>
      <c r="BK212" s="205">
        <f>ROUND(I212*H212,2)</f>
        <v>0</v>
      </c>
      <c r="BL212" s="14" t="s">
        <v>193</v>
      </c>
      <c r="BM212" s="204" t="s">
        <v>984</v>
      </c>
    </row>
    <row r="213" spans="1:65" s="2" customFormat="1" ht="37.9" customHeight="1">
      <c r="A213" s="31"/>
      <c r="B213" s="32"/>
      <c r="C213" s="192" t="s">
        <v>467</v>
      </c>
      <c r="D213" s="192" t="s">
        <v>140</v>
      </c>
      <c r="E213" s="193" t="s">
        <v>583</v>
      </c>
      <c r="F213" s="194" t="s">
        <v>584</v>
      </c>
      <c r="G213" s="195" t="s">
        <v>143</v>
      </c>
      <c r="H213" s="196">
        <v>20</v>
      </c>
      <c r="I213" s="197"/>
      <c r="J213" s="198">
        <f>ROUND(I213*H213,2)</f>
        <v>0</v>
      </c>
      <c r="K213" s="199"/>
      <c r="L213" s="36"/>
      <c r="M213" s="200" t="s">
        <v>1</v>
      </c>
      <c r="N213" s="201" t="s">
        <v>39</v>
      </c>
      <c r="O213" s="72"/>
      <c r="P213" s="202">
        <f>O213*H213</f>
        <v>0</v>
      </c>
      <c r="Q213" s="202">
        <v>2.3000000000000001E-4</v>
      </c>
      <c r="R213" s="202">
        <f>Q213*H213</f>
        <v>4.5999999999999999E-3</v>
      </c>
      <c r="S213" s="202">
        <v>0</v>
      </c>
      <c r="T213" s="203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4" t="s">
        <v>193</v>
      </c>
      <c r="AT213" s="204" t="s">
        <v>140</v>
      </c>
      <c r="AU213" s="204" t="s">
        <v>145</v>
      </c>
      <c r="AY213" s="14" t="s">
        <v>137</v>
      </c>
      <c r="BE213" s="205">
        <f>IF(N213="základná",J213,0)</f>
        <v>0</v>
      </c>
      <c r="BF213" s="205">
        <f>IF(N213="znížená",J213,0)</f>
        <v>0</v>
      </c>
      <c r="BG213" s="205">
        <f>IF(N213="zákl. prenesená",J213,0)</f>
        <v>0</v>
      </c>
      <c r="BH213" s="205">
        <f>IF(N213="zníž. prenesená",J213,0)</f>
        <v>0</v>
      </c>
      <c r="BI213" s="205">
        <f>IF(N213="nulová",J213,0)</f>
        <v>0</v>
      </c>
      <c r="BJ213" s="14" t="s">
        <v>145</v>
      </c>
      <c r="BK213" s="205">
        <f>ROUND(I213*H213,2)</f>
        <v>0</v>
      </c>
      <c r="BL213" s="14" t="s">
        <v>193</v>
      </c>
      <c r="BM213" s="204" t="s">
        <v>985</v>
      </c>
    </row>
    <row r="214" spans="1:65" s="12" customFormat="1" ht="25.9" customHeight="1">
      <c r="B214" s="176"/>
      <c r="C214" s="177"/>
      <c r="D214" s="178" t="s">
        <v>72</v>
      </c>
      <c r="E214" s="179" t="s">
        <v>586</v>
      </c>
      <c r="F214" s="179" t="s">
        <v>587</v>
      </c>
      <c r="G214" s="177"/>
      <c r="H214" s="177"/>
      <c r="I214" s="180"/>
      <c r="J214" s="181">
        <f>BK214</f>
        <v>0</v>
      </c>
      <c r="K214" s="177"/>
      <c r="L214" s="182"/>
      <c r="M214" s="183"/>
      <c r="N214" s="184"/>
      <c r="O214" s="184"/>
      <c r="P214" s="185">
        <f>SUM(P215:P216)</f>
        <v>0</v>
      </c>
      <c r="Q214" s="184"/>
      <c r="R214" s="185">
        <f>SUM(R215:R216)</f>
        <v>0</v>
      </c>
      <c r="S214" s="184"/>
      <c r="T214" s="186">
        <f>SUM(T215:T216)</f>
        <v>0</v>
      </c>
      <c r="AR214" s="187" t="s">
        <v>144</v>
      </c>
      <c r="AT214" s="188" t="s">
        <v>72</v>
      </c>
      <c r="AU214" s="188" t="s">
        <v>73</v>
      </c>
      <c r="AY214" s="187" t="s">
        <v>137</v>
      </c>
      <c r="BK214" s="189">
        <f>SUM(BK215:BK216)</f>
        <v>0</v>
      </c>
    </row>
    <row r="215" spans="1:65" s="2" customFormat="1" ht="33" customHeight="1">
      <c r="A215" s="31"/>
      <c r="B215" s="32"/>
      <c r="C215" s="192" t="s">
        <v>443</v>
      </c>
      <c r="D215" s="192" t="s">
        <v>140</v>
      </c>
      <c r="E215" s="193" t="s">
        <v>589</v>
      </c>
      <c r="F215" s="194" t="s">
        <v>590</v>
      </c>
      <c r="G215" s="195" t="s">
        <v>591</v>
      </c>
      <c r="H215" s="196">
        <v>20</v>
      </c>
      <c r="I215" s="197"/>
      <c r="J215" s="198">
        <f>ROUND(I215*H215,2)</f>
        <v>0</v>
      </c>
      <c r="K215" s="199"/>
      <c r="L215" s="36"/>
      <c r="M215" s="200" t="s">
        <v>1</v>
      </c>
      <c r="N215" s="201" t="s">
        <v>39</v>
      </c>
      <c r="O215" s="7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4" t="s">
        <v>592</v>
      </c>
      <c r="AT215" s="204" t="s">
        <v>140</v>
      </c>
      <c r="AU215" s="204" t="s">
        <v>81</v>
      </c>
      <c r="AY215" s="14" t="s">
        <v>137</v>
      </c>
      <c r="BE215" s="205">
        <f>IF(N215="základná",J215,0)</f>
        <v>0</v>
      </c>
      <c r="BF215" s="205">
        <f>IF(N215="znížená",J215,0)</f>
        <v>0</v>
      </c>
      <c r="BG215" s="205">
        <f>IF(N215="zákl. prenesená",J215,0)</f>
        <v>0</v>
      </c>
      <c r="BH215" s="205">
        <f>IF(N215="zníž. prenesená",J215,0)</f>
        <v>0</v>
      </c>
      <c r="BI215" s="205">
        <f>IF(N215="nulová",J215,0)</f>
        <v>0</v>
      </c>
      <c r="BJ215" s="14" t="s">
        <v>145</v>
      </c>
      <c r="BK215" s="205">
        <f>ROUND(I215*H215,2)</f>
        <v>0</v>
      </c>
      <c r="BL215" s="14" t="s">
        <v>592</v>
      </c>
      <c r="BM215" s="204" t="s">
        <v>986</v>
      </c>
    </row>
    <row r="216" spans="1:65" s="2" customFormat="1" ht="37.9" customHeight="1">
      <c r="A216" s="31"/>
      <c r="B216" s="32"/>
      <c r="C216" s="192" t="s">
        <v>447</v>
      </c>
      <c r="D216" s="192" t="s">
        <v>140</v>
      </c>
      <c r="E216" s="193" t="s">
        <v>595</v>
      </c>
      <c r="F216" s="194" t="s">
        <v>596</v>
      </c>
      <c r="G216" s="195" t="s">
        <v>591</v>
      </c>
      <c r="H216" s="196">
        <v>30</v>
      </c>
      <c r="I216" s="197"/>
      <c r="J216" s="198">
        <f>ROUND(I216*H216,2)</f>
        <v>0</v>
      </c>
      <c r="K216" s="199"/>
      <c r="L216" s="36"/>
      <c r="M216" s="200" t="s">
        <v>1</v>
      </c>
      <c r="N216" s="201" t="s">
        <v>39</v>
      </c>
      <c r="O216" s="7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4" t="s">
        <v>592</v>
      </c>
      <c r="AT216" s="204" t="s">
        <v>140</v>
      </c>
      <c r="AU216" s="204" t="s">
        <v>81</v>
      </c>
      <c r="AY216" s="14" t="s">
        <v>137</v>
      </c>
      <c r="BE216" s="205">
        <f>IF(N216="základná",J216,0)</f>
        <v>0</v>
      </c>
      <c r="BF216" s="205">
        <f>IF(N216="znížená",J216,0)</f>
        <v>0</v>
      </c>
      <c r="BG216" s="205">
        <f>IF(N216="zákl. prenesená",J216,0)</f>
        <v>0</v>
      </c>
      <c r="BH216" s="205">
        <f>IF(N216="zníž. prenesená",J216,0)</f>
        <v>0</v>
      </c>
      <c r="BI216" s="205">
        <f>IF(N216="nulová",J216,0)</f>
        <v>0</v>
      </c>
      <c r="BJ216" s="14" t="s">
        <v>145</v>
      </c>
      <c r="BK216" s="205">
        <f>ROUND(I216*H216,2)</f>
        <v>0</v>
      </c>
      <c r="BL216" s="14" t="s">
        <v>592</v>
      </c>
      <c r="BM216" s="204" t="s">
        <v>987</v>
      </c>
    </row>
    <row r="217" spans="1:65" s="12" customFormat="1" ht="25.9" customHeight="1">
      <c r="B217" s="176"/>
      <c r="C217" s="177"/>
      <c r="D217" s="178" t="s">
        <v>72</v>
      </c>
      <c r="E217" s="179" t="s">
        <v>598</v>
      </c>
      <c r="F217" s="179" t="s">
        <v>599</v>
      </c>
      <c r="G217" s="177"/>
      <c r="H217" s="177"/>
      <c r="I217" s="180"/>
      <c r="J217" s="181">
        <f>BK217</f>
        <v>0</v>
      </c>
      <c r="K217" s="177"/>
      <c r="L217" s="182"/>
      <c r="M217" s="183"/>
      <c r="N217" s="184"/>
      <c r="O217" s="184"/>
      <c r="P217" s="185">
        <f>P218</f>
        <v>0</v>
      </c>
      <c r="Q217" s="184"/>
      <c r="R217" s="185">
        <f>R218</f>
        <v>0</v>
      </c>
      <c r="S217" s="184"/>
      <c r="T217" s="186">
        <f>T218</f>
        <v>0</v>
      </c>
      <c r="AR217" s="187" t="s">
        <v>161</v>
      </c>
      <c r="AT217" s="188" t="s">
        <v>72</v>
      </c>
      <c r="AU217" s="188" t="s">
        <v>73</v>
      </c>
      <c r="AY217" s="187" t="s">
        <v>137</v>
      </c>
      <c r="BK217" s="189">
        <f>BK218</f>
        <v>0</v>
      </c>
    </row>
    <row r="218" spans="1:65" s="2" customFormat="1" ht="21.75" customHeight="1">
      <c r="A218" s="31"/>
      <c r="B218" s="32"/>
      <c r="C218" s="192" t="s">
        <v>451</v>
      </c>
      <c r="D218" s="192" t="s">
        <v>140</v>
      </c>
      <c r="E218" s="193" t="s">
        <v>601</v>
      </c>
      <c r="F218" s="194" t="s">
        <v>602</v>
      </c>
      <c r="G218" s="195" t="s">
        <v>603</v>
      </c>
      <c r="H218" s="196">
        <v>1</v>
      </c>
      <c r="I218" s="197"/>
      <c r="J218" s="198">
        <f>ROUND(I218*H218,2)</f>
        <v>0</v>
      </c>
      <c r="K218" s="199"/>
      <c r="L218" s="36"/>
      <c r="M218" s="218" t="s">
        <v>1</v>
      </c>
      <c r="N218" s="219" t="s">
        <v>39</v>
      </c>
      <c r="O218" s="220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4" t="s">
        <v>604</v>
      </c>
      <c r="AT218" s="204" t="s">
        <v>140</v>
      </c>
      <c r="AU218" s="204" t="s">
        <v>81</v>
      </c>
      <c r="AY218" s="14" t="s">
        <v>137</v>
      </c>
      <c r="BE218" s="205">
        <f>IF(N218="základná",J218,0)</f>
        <v>0</v>
      </c>
      <c r="BF218" s="205">
        <f>IF(N218="znížená",J218,0)</f>
        <v>0</v>
      </c>
      <c r="BG218" s="205">
        <f>IF(N218="zákl. prenesená",J218,0)</f>
        <v>0</v>
      </c>
      <c r="BH218" s="205">
        <f>IF(N218="zníž. prenesená",J218,0)</f>
        <v>0</v>
      </c>
      <c r="BI218" s="205">
        <f>IF(N218="nulová",J218,0)</f>
        <v>0</v>
      </c>
      <c r="BJ218" s="14" t="s">
        <v>145</v>
      </c>
      <c r="BK218" s="205">
        <f>ROUND(I218*H218,2)</f>
        <v>0</v>
      </c>
      <c r="BL218" s="14" t="s">
        <v>604</v>
      </c>
      <c r="BM218" s="204" t="s">
        <v>988</v>
      </c>
    </row>
    <row r="219" spans="1:65" s="2" customFormat="1" ht="6.95" customHeight="1">
      <c r="A219" s="31"/>
      <c r="B219" s="55"/>
      <c r="C219" s="56"/>
      <c r="D219" s="56"/>
      <c r="E219" s="56"/>
      <c r="F219" s="56"/>
      <c r="G219" s="56"/>
      <c r="H219" s="56"/>
      <c r="I219" s="56"/>
      <c r="J219" s="56"/>
      <c r="K219" s="56"/>
      <c r="L219" s="36"/>
      <c r="M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</sheetData>
  <sheetProtection algorithmName="SHA-512" hashValue="f4+U5J4CvzkwcNpu0aSE/aQgy+KPACWlxuVaJgsWIt40UaWtwOptlFMGHkmiQEQqi2tmAK2yz5jXhXh2W5otiQ==" saltValue="1thIZFVhQyYuejV5Mc1CnOcZJ92S3UcNxBYsG3Z8COJiBGObRhLKQ7yaou2A3D9FTbVeK94pEJGvqOX805wTUA==" spinCount="100000" sheet="1" objects="1" scenarios="1" formatColumns="0" formatRows="0" autoFilter="0"/>
  <autoFilter ref="C128:K21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01 - Obnova sociálnych za...</vt:lpstr>
      <vt:lpstr>02 - Obnova sociálnych za...</vt:lpstr>
      <vt:lpstr>03 - Obnova sociálnych za...</vt:lpstr>
      <vt:lpstr>04 - Obnova sociálnych za...</vt:lpstr>
      <vt:lpstr>05 - Obnova sociálnych za...</vt:lpstr>
      <vt:lpstr>06 - Dodatočné práce</vt:lpstr>
      <vt:lpstr>'01 - Obnova sociálnych za...'!Názvy_tlače</vt:lpstr>
      <vt:lpstr>'02 - Obnova sociálnych za...'!Názvy_tlače</vt:lpstr>
      <vt:lpstr>'03 - Obnova sociálnych za...'!Názvy_tlače</vt:lpstr>
      <vt:lpstr>'04 - Obnova sociálnych za...'!Názvy_tlače</vt:lpstr>
      <vt:lpstr>'05 - Obnova sociálnych za...'!Názvy_tlače</vt:lpstr>
      <vt:lpstr>'06 - Dodatočné práce'!Názvy_tlače</vt:lpstr>
      <vt:lpstr>'Rekapitulácia stavby'!Názvy_tlače</vt:lpstr>
      <vt:lpstr>'01 - Obnova sociálnych za...'!Oblasť_tlače</vt:lpstr>
      <vt:lpstr>'02 - Obnova sociálnych za...'!Oblasť_tlače</vt:lpstr>
      <vt:lpstr>'03 - Obnova sociálnych za...'!Oblasť_tlače</vt:lpstr>
      <vt:lpstr>'04 - Obnova sociálnych za...'!Oblasť_tlače</vt:lpstr>
      <vt:lpstr>'05 - Obnova sociálnych za...'!Oblasť_tlače</vt:lpstr>
      <vt:lpstr>'06 - Dodatočné práce'!Oblasť_tlače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DESKTOP-T7P28OD\admin</dc:creator>
  <cp:lastModifiedBy>admin</cp:lastModifiedBy>
  <dcterms:created xsi:type="dcterms:W3CDTF">2023-01-27T06:57:07Z</dcterms:created>
  <dcterms:modified xsi:type="dcterms:W3CDTF">2023-03-08T20:45:55Z</dcterms:modified>
</cp:coreProperties>
</file>